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768" windowWidth="14520" windowHeight="9288"/>
  </bookViews>
  <sheets>
    <sheet name="2015 год" sheetId="37" r:id="rId1"/>
    <sheet name="Лист1" sheetId="43" r:id="rId2"/>
    <sheet name="Лист2" sheetId="44" r:id="rId3"/>
  </sheets>
  <calcPr calcId="144525"/>
</workbook>
</file>

<file path=xl/calcChain.xml><?xml version="1.0" encoding="utf-8"?>
<calcChain xmlns="http://schemas.openxmlformats.org/spreadsheetml/2006/main">
  <c r="F139" i="37" l="1"/>
  <c r="L139" i="37" l="1"/>
  <c r="K139" i="37"/>
  <c r="L156" i="37" l="1"/>
  <c r="K119" i="37" l="1"/>
  <c r="J139" i="37"/>
  <c r="M139" i="37"/>
  <c r="N139" i="37"/>
  <c r="O139" i="37"/>
  <c r="P139" i="37"/>
  <c r="Q139" i="37"/>
  <c r="R139" i="37"/>
  <c r="S139" i="37"/>
  <c r="T139" i="37"/>
  <c r="U139" i="37"/>
  <c r="V139" i="37"/>
  <c r="W139" i="37"/>
  <c r="X139" i="37"/>
  <c r="Y139" i="37"/>
  <c r="Z139" i="37"/>
  <c r="E165" i="37"/>
  <c r="F165" i="37"/>
  <c r="G165" i="37"/>
  <c r="H165" i="37"/>
  <c r="I165" i="37"/>
  <c r="I164" i="37" s="1"/>
  <c r="J165" i="37"/>
  <c r="J164" i="37" s="1"/>
  <c r="K165" i="37"/>
  <c r="K164" i="37" s="1"/>
  <c r="L165" i="37"/>
  <c r="L164" i="37" s="1"/>
  <c r="M165" i="37"/>
  <c r="M164" i="37" s="1"/>
  <c r="N165" i="37"/>
  <c r="N164" i="37" s="1"/>
  <c r="O165" i="37"/>
  <c r="O164" i="37" s="1"/>
  <c r="P165" i="37"/>
  <c r="P164" i="37" s="1"/>
  <c r="Q165" i="37"/>
  <c r="Q164" i="37" s="1"/>
  <c r="R165" i="37"/>
  <c r="R164" i="37" s="1"/>
  <c r="S165" i="37"/>
  <c r="S164" i="37" s="1"/>
  <c r="T165" i="37"/>
  <c r="T164" i="37" s="1"/>
  <c r="U165" i="37"/>
  <c r="U164" i="37" s="1"/>
  <c r="V165" i="37"/>
  <c r="V164" i="37" s="1"/>
  <c r="W165" i="37"/>
  <c r="X165" i="37"/>
  <c r="X164" i="37" s="1"/>
  <c r="Y165" i="37"/>
  <c r="Y164" i="37" s="1"/>
  <c r="Z165" i="37"/>
  <c r="Z164" i="37" s="1"/>
  <c r="D165" i="37"/>
  <c r="E167" i="37"/>
  <c r="F167" i="37"/>
  <c r="G167" i="37"/>
  <c r="H167" i="37"/>
  <c r="I167" i="37"/>
  <c r="J167" i="37"/>
  <c r="K167" i="37"/>
  <c r="L167" i="37"/>
  <c r="M167" i="37"/>
  <c r="N167" i="37"/>
  <c r="O167" i="37"/>
  <c r="P167" i="37"/>
  <c r="Q167" i="37"/>
  <c r="R167" i="37"/>
  <c r="S167" i="37"/>
  <c r="T167" i="37"/>
  <c r="U167" i="37"/>
  <c r="V167" i="37"/>
  <c r="W167" i="37"/>
  <c r="X167" i="37"/>
  <c r="Y167" i="37"/>
  <c r="Z167" i="37"/>
  <c r="D167" i="37"/>
  <c r="W164" i="37"/>
  <c r="F161" i="37"/>
  <c r="G161" i="37"/>
  <c r="H161" i="37"/>
  <c r="I161" i="37"/>
  <c r="J161" i="37"/>
  <c r="K161" i="37"/>
  <c r="L161" i="37"/>
  <c r="L160" i="37" s="1"/>
  <c r="M161" i="37"/>
  <c r="M160" i="37" s="1"/>
  <c r="N161" i="37"/>
  <c r="N160" i="37" s="1"/>
  <c r="O161" i="37"/>
  <c r="O160" i="37" s="1"/>
  <c r="P161" i="37"/>
  <c r="P160" i="37" s="1"/>
  <c r="Q161" i="37"/>
  <c r="Q160" i="37" s="1"/>
  <c r="R161" i="37"/>
  <c r="R160" i="37" s="1"/>
  <c r="S161" i="37"/>
  <c r="S160" i="37" s="1"/>
  <c r="T161" i="37"/>
  <c r="T160" i="37" s="1"/>
  <c r="U161" i="37"/>
  <c r="U160" i="37" s="1"/>
  <c r="V161" i="37"/>
  <c r="V160" i="37" s="1"/>
  <c r="W161" i="37"/>
  <c r="W160" i="37" s="1"/>
  <c r="X161" i="37"/>
  <c r="X160" i="37" s="1"/>
  <c r="Y161" i="37"/>
  <c r="Y160" i="37" s="1"/>
  <c r="Z161" i="37"/>
  <c r="Z160" i="37" s="1"/>
  <c r="I154" i="37"/>
  <c r="J154" i="37"/>
  <c r="K154" i="37"/>
  <c r="L154" i="37"/>
  <c r="L151" i="37" s="1"/>
  <c r="M154" i="37"/>
  <c r="N154" i="37"/>
  <c r="O154" i="37"/>
  <c r="P154" i="37"/>
  <c r="Q154" i="37"/>
  <c r="R154" i="37"/>
  <c r="S154" i="37"/>
  <c r="T154" i="37"/>
  <c r="U154" i="37"/>
  <c r="V154" i="37"/>
  <c r="W154" i="37"/>
  <c r="X154" i="37"/>
  <c r="Y154" i="37"/>
  <c r="Z154" i="37"/>
  <c r="I156" i="37"/>
  <c r="J156" i="37"/>
  <c r="K156" i="37"/>
  <c r="M156" i="37"/>
  <c r="N156" i="37"/>
  <c r="O156" i="37"/>
  <c r="P156" i="37"/>
  <c r="Q156" i="37"/>
  <c r="R156" i="37"/>
  <c r="S156" i="37"/>
  <c r="T156" i="37"/>
  <c r="U156" i="37"/>
  <c r="V156" i="37"/>
  <c r="W156" i="37"/>
  <c r="X156" i="37"/>
  <c r="Y156" i="37"/>
  <c r="Z156" i="37"/>
  <c r="I151" i="37" l="1"/>
  <c r="Y151" i="37"/>
  <c r="U151" i="37"/>
  <c r="Q151" i="37"/>
  <c r="T151" i="37"/>
  <c r="N151" i="37"/>
  <c r="M151" i="37"/>
  <c r="V151" i="37"/>
  <c r="K151" i="37"/>
  <c r="X151" i="37"/>
  <c r="P151" i="37"/>
  <c r="W151" i="37"/>
  <c r="O151" i="37"/>
  <c r="S151" i="37"/>
  <c r="Z151" i="37"/>
  <c r="R151" i="37"/>
  <c r="J151" i="37"/>
  <c r="I127" i="37"/>
  <c r="J127" i="37"/>
  <c r="K127" i="37"/>
  <c r="L127" i="37"/>
  <c r="M127" i="37"/>
  <c r="N127" i="37"/>
  <c r="O127" i="37"/>
  <c r="P127" i="37"/>
  <c r="Q127" i="37"/>
  <c r="R127" i="37"/>
  <c r="S127" i="37"/>
  <c r="T127" i="37"/>
  <c r="U127" i="37"/>
  <c r="V127" i="37"/>
  <c r="W127" i="37"/>
  <c r="X127" i="37"/>
  <c r="Y127" i="37"/>
  <c r="Z127" i="37"/>
  <c r="I123" i="37"/>
  <c r="J123" i="37"/>
  <c r="K123" i="37"/>
  <c r="L123" i="37"/>
  <c r="M123" i="37"/>
  <c r="N123" i="37"/>
  <c r="O123" i="37"/>
  <c r="P123" i="37"/>
  <c r="Q123" i="37"/>
  <c r="R123" i="37"/>
  <c r="S123" i="37"/>
  <c r="T123" i="37"/>
  <c r="U123" i="37"/>
  <c r="V123" i="37"/>
  <c r="W123" i="37"/>
  <c r="X123" i="37"/>
  <c r="Y123" i="37"/>
  <c r="Z123" i="37"/>
  <c r="I119" i="37"/>
  <c r="J119" i="37"/>
  <c r="L119" i="37"/>
  <c r="M119" i="37"/>
  <c r="N119" i="37"/>
  <c r="O119" i="37"/>
  <c r="P119" i="37"/>
  <c r="Q119" i="37"/>
  <c r="R119" i="37"/>
  <c r="S119" i="37"/>
  <c r="T119" i="37"/>
  <c r="U119" i="37"/>
  <c r="V119" i="37"/>
  <c r="W119" i="37"/>
  <c r="X119" i="37"/>
  <c r="Y119" i="37"/>
  <c r="Z119" i="37"/>
  <c r="I115" i="37"/>
  <c r="J115" i="37"/>
  <c r="K115" i="37"/>
  <c r="L115" i="37"/>
  <c r="M115" i="37"/>
  <c r="N115" i="37"/>
  <c r="O115" i="37"/>
  <c r="P115" i="37"/>
  <c r="Q115" i="37"/>
  <c r="R115" i="37"/>
  <c r="S115" i="37"/>
  <c r="T115" i="37"/>
  <c r="U115" i="37"/>
  <c r="V115" i="37"/>
  <c r="W115" i="37"/>
  <c r="X115" i="37"/>
  <c r="Y115" i="37"/>
  <c r="Z115" i="37"/>
  <c r="I113" i="37" l="1"/>
  <c r="W113" i="37"/>
  <c r="S113" i="37"/>
  <c r="O113" i="37"/>
  <c r="K113" i="37"/>
  <c r="R113" i="37"/>
  <c r="J113" i="37"/>
  <c r="Y113" i="37"/>
  <c r="Q113" i="37"/>
  <c r="Z113" i="37"/>
  <c r="X113" i="37"/>
  <c r="P113" i="37"/>
  <c r="V113" i="37"/>
  <c r="U113" i="37"/>
  <c r="N113" i="37"/>
  <c r="M113" i="37"/>
  <c r="T113" i="37"/>
  <c r="L113" i="37"/>
  <c r="F135" i="37"/>
  <c r="G135" i="37"/>
  <c r="H135" i="37"/>
  <c r="I135" i="37"/>
  <c r="J135" i="37"/>
  <c r="K135" i="37"/>
  <c r="L135" i="37"/>
  <c r="M135" i="37"/>
  <c r="N135" i="37"/>
  <c r="O135" i="37"/>
  <c r="P135" i="37"/>
  <c r="Q135" i="37"/>
  <c r="R135" i="37"/>
  <c r="S135" i="37"/>
  <c r="T135" i="37"/>
  <c r="U135" i="37"/>
  <c r="V135" i="37"/>
  <c r="W135" i="37"/>
  <c r="X135" i="37"/>
  <c r="Y135" i="37"/>
  <c r="Z135" i="37"/>
  <c r="F132" i="37"/>
  <c r="G132" i="37"/>
  <c r="H132" i="37"/>
  <c r="I132" i="37"/>
  <c r="J132" i="37"/>
  <c r="K132" i="37"/>
  <c r="L132" i="37"/>
  <c r="M132" i="37"/>
  <c r="N132" i="37"/>
  <c r="O132" i="37"/>
  <c r="P132" i="37"/>
  <c r="Q132" i="37"/>
  <c r="R132" i="37"/>
  <c r="S132" i="37"/>
  <c r="T132" i="37"/>
  <c r="U132" i="37"/>
  <c r="V132" i="37"/>
  <c r="W132" i="37"/>
  <c r="X132" i="37"/>
  <c r="Y132" i="37"/>
  <c r="Z132" i="37"/>
  <c r="F107" i="37"/>
  <c r="G107" i="37"/>
  <c r="H107" i="37"/>
  <c r="I107" i="37"/>
  <c r="I106" i="37" s="1"/>
  <c r="J107" i="37"/>
  <c r="J106" i="37" s="1"/>
  <c r="K107" i="37"/>
  <c r="K106" i="37" s="1"/>
  <c r="L107" i="37"/>
  <c r="L106" i="37" s="1"/>
  <c r="M107" i="37"/>
  <c r="M106" i="37" s="1"/>
  <c r="N107" i="37"/>
  <c r="N106" i="37" s="1"/>
  <c r="O107" i="37"/>
  <c r="O106" i="37" s="1"/>
  <c r="P107" i="37"/>
  <c r="Q107" i="37"/>
  <c r="Q106" i="37" s="1"/>
  <c r="R107" i="37"/>
  <c r="R106" i="37" s="1"/>
  <c r="S107" i="37"/>
  <c r="S106" i="37" s="1"/>
  <c r="T107" i="37"/>
  <c r="T106" i="37" s="1"/>
  <c r="U107" i="37"/>
  <c r="U106" i="37" s="1"/>
  <c r="V107" i="37"/>
  <c r="V106" i="37" s="1"/>
  <c r="W107" i="37"/>
  <c r="W106" i="37" s="1"/>
  <c r="X107" i="37"/>
  <c r="Y107" i="37"/>
  <c r="Y106" i="37" s="1"/>
  <c r="Z107" i="37"/>
  <c r="Z106" i="37" s="1"/>
  <c r="P106" i="37"/>
  <c r="X106" i="37"/>
  <c r="J93" i="37"/>
  <c r="K93" i="37"/>
  <c r="L93" i="37"/>
  <c r="M93" i="37"/>
  <c r="N93" i="37"/>
  <c r="O93" i="37"/>
  <c r="P93" i="37"/>
  <c r="Q93" i="37"/>
  <c r="R93" i="37"/>
  <c r="S93" i="37"/>
  <c r="T93" i="37"/>
  <c r="U93" i="37"/>
  <c r="V93" i="37"/>
  <c r="W93" i="37"/>
  <c r="X93" i="37"/>
  <c r="Y93" i="37"/>
  <c r="Z93" i="37"/>
  <c r="I93" i="37"/>
  <c r="K97" i="37"/>
  <c r="J97" i="37"/>
  <c r="L97" i="37"/>
  <c r="M97" i="37"/>
  <c r="N97" i="37"/>
  <c r="O97" i="37"/>
  <c r="P97" i="37"/>
  <c r="Q97" i="37"/>
  <c r="R97" i="37"/>
  <c r="S97" i="37"/>
  <c r="T97" i="37"/>
  <c r="U97" i="37"/>
  <c r="V97" i="37"/>
  <c r="W97" i="37"/>
  <c r="X97" i="37"/>
  <c r="Y97" i="37"/>
  <c r="Z97" i="37"/>
  <c r="I97" i="37"/>
  <c r="I94" i="37"/>
  <c r="J94" i="37"/>
  <c r="K94" i="37"/>
  <c r="L94" i="37"/>
  <c r="M94" i="37"/>
  <c r="N94" i="37"/>
  <c r="O94" i="37"/>
  <c r="P94" i="37"/>
  <c r="Q94" i="37"/>
  <c r="R94" i="37"/>
  <c r="S94" i="37"/>
  <c r="T94" i="37"/>
  <c r="U94" i="37"/>
  <c r="V94" i="37"/>
  <c r="W94" i="37"/>
  <c r="X94" i="37"/>
  <c r="Y94" i="37"/>
  <c r="Z94" i="37"/>
  <c r="H71" i="37"/>
  <c r="I71" i="37"/>
  <c r="J71" i="37"/>
  <c r="K71" i="37"/>
  <c r="L71" i="37"/>
  <c r="M71" i="37"/>
  <c r="N71" i="37"/>
  <c r="O71" i="37"/>
  <c r="P71" i="37"/>
  <c r="Q71" i="37"/>
  <c r="R71" i="37"/>
  <c r="S71" i="37"/>
  <c r="T71" i="37"/>
  <c r="U71" i="37"/>
  <c r="V71" i="37"/>
  <c r="W71" i="37"/>
  <c r="X71" i="37"/>
  <c r="Y71" i="37"/>
  <c r="Z71" i="37"/>
  <c r="E90" i="37"/>
  <c r="F90" i="37"/>
  <c r="G90" i="37"/>
  <c r="H90" i="37"/>
  <c r="I90" i="37"/>
  <c r="J90" i="37"/>
  <c r="K90" i="37"/>
  <c r="L90" i="37"/>
  <c r="M90" i="37"/>
  <c r="N90" i="37"/>
  <c r="O90" i="37"/>
  <c r="P90" i="37"/>
  <c r="Q90" i="37"/>
  <c r="R90" i="37"/>
  <c r="S90" i="37"/>
  <c r="T90" i="37"/>
  <c r="U90" i="37"/>
  <c r="V90" i="37"/>
  <c r="W90" i="37"/>
  <c r="X90" i="37"/>
  <c r="Y90" i="37"/>
  <c r="Z90" i="37"/>
  <c r="D90" i="37"/>
  <c r="E77" i="37"/>
  <c r="F77" i="37"/>
  <c r="G77" i="37"/>
  <c r="H77" i="37"/>
  <c r="I77" i="37"/>
  <c r="J77" i="37"/>
  <c r="K77" i="37"/>
  <c r="L77" i="37"/>
  <c r="M77" i="37"/>
  <c r="N77" i="37"/>
  <c r="O77" i="37"/>
  <c r="P77" i="37"/>
  <c r="Q77" i="37"/>
  <c r="R77" i="37"/>
  <c r="S77" i="37"/>
  <c r="T77" i="37"/>
  <c r="U77" i="37"/>
  <c r="V77" i="37"/>
  <c r="W77" i="37"/>
  <c r="X77" i="37"/>
  <c r="Y77" i="37"/>
  <c r="Z77" i="37"/>
  <c r="D77" i="37"/>
  <c r="E75" i="37"/>
  <c r="F75" i="37"/>
  <c r="G75" i="37"/>
  <c r="H75" i="37"/>
  <c r="I75" i="37"/>
  <c r="J75" i="37"/>
  <c r="K75" i="37"/>
  <c r="L75" i="37"/>
  <c r="M75" i="37"/>
  <c r="N75" i="37"/>
  <c r="O75" i="37"/>
  <c r="P75" i="37"/>
  <c r="Q75" i="37"/>
  <c r="R75" i="37"/>
  <c r="S75" i="37"/>
  <c r="T75" i="37"/>
  <c r="U75" i="37"/>
  <c r="V75" i="37"/>
  <c r="W75" i="37"/>
  <c r="X75" i="37"/>
  <c r="Y75" i="37"/>
  <c r="Z75" i="37"/>
  <c r="D75" i="37"/>
  <c r="E73" i="37"/>
  <c r="F73" i="37"/>
  <c r="G73" i="37"/>
  <c r="H73" i="37"/>
  <c r="I73" i="37"/>
  <c r="J73" i="37"/>
  <c r="K73" i="37"/>
  <c r="L73" i="37"/>
  <c r="M73" i="37"/>
  <c r="N73" i="37"/>
  <c r="O73" i="37"/>
  <c r="P73" i="37"/>
  <c r="Q73" i="37"/>
  <c r="R73" i="37"/>
  <c r="S73" i="37"/>
  <c r="T73" i="37"/>
  <c r="U73" i="37"/>
  <c r="V73" i="37"/>
  <c r="W73" i="37"/>
  <c r="X73" i="37"/>
  <c r="Y73" i="37"/>
  <c r="Z73" i="37"/>
  <c r="D73" i="37"/>
  <c r="F84" i="37"/>
  <c r="G84" i="37"/>
  <c r="H84" i="37"/>
  <c r="I84" i="37"/>
  <c r="J84" i="37"/>
  <c r="K84" i="37"/>
  <c r="L84" i="37"/>
  <c r="M84" i="37"/>
  <c r="N84" i="37"/>
  <c r="O84" i="37"/>
  <c r="P84" i="37"/>
  <c r="Q84" i="37"/>
  <c r="R84" i="37"/>
  <c r="S84" i="37"/>
  <c r="T84" i="37"/>
  <c r="U84" i="37"/>
  <c r="V84" i="37"/>
  <c r="W84" i="37"/>
  <c r="X84" i="37"/>
  <c r="Y84" i="37"/>
  <c r="Z84" i="37"/>
  <c r="E84" i="37"/>
  <c r="F79" i="37"/>
  <c r="G79" i="37"/>
  <c r="H79" i="37"/>
  <c r="I79" i="37"/>
  <c r="J79" i="37"/>
  <c r="K79" i="37"/>
  <c r="L79" i="37"/>
  <c r="M79" i="37"/>
  <c r="N79" i="37"/>
  <c r="O79" i="37"/>
  <c r="P79" i="37"/>
  <c r="Q79" i="37"/>
  <c r="R79" i="37"/>
  <c r="S79" i="37"/>
  <c r="T79" i="37"/>
  <c r="U79" i="37"/>
  <c r="V79" i="37"/>
  <c r="W79" i="37"/>
  <c r="X79" i="37"/>
  <c r="Y79" i="37"/>
  <c r="Z79" i="37"/>
  <c r="E79" i="37"/>
  <c r="I68" i="37"/>
  <c r="J68" i="37"/>
  <c r="K68" i="37"/>
  <c r="L68" i="37"/>
  <c r="M68" i="37"/>
  <c r="N68" i="37"/>
  <c r="O68" i="37"/>
  <c r="P68" i="37"/>
  <c r="Q68" i="37"/>
  <c r="R68" i="37"/>
  <c r="S68" i="37"/>
  <c r="T68" i="37"/>
  <c r="U68" i="37"/>
  <c r="V68" i="37"/>
  <c r="W68" i="37"/>
  <c r="X68" i="37"/>
  <c r="Y68" i="37"/>
  <c r="Z68" i="37"/>
  <c r="Z131" i="37" l="1"/>
  <c r="R131" i="37"/>
  <c r="W67" i="37"/>
  <c r="O67" i="37"/>
  <c r="K67" i="37"/>
  <c r="N67" i="37"/>
  <c r="Y131" i="37"/>
  <c r="Q131" i="37"/>
  <c r="M67" i="37"/>
  <c r="X131" i="37"/>
  <c r="T131" i="37"/>
  <c r="P131" i="37"/>
  <c r="U67" i="37"/>
  <c r="V67" i="37"/>
  <c r="W131" i="37"/>
  <c r="S131" i="37"/>
  <c r="O131" i="37"/>
  <c r="X67" i="37"/>
  <c r="P67" i="37"/>
  <c r="Y67" i="37"/>
  <c r="Q67" i="37"/>
  <c r="L131" i="37"/>
  <c r="F67" i="37"/>
  <c r="T67" i="37"/>
  <c r="S67" i="37"/>
  <c r="V131" i="37"/>
  <c r="N131" i="37"/>
  <c r="L67" i="37"/>
  <c r="Z67" i="37"/>
  <c r="R67" i="37"/>
  <c r="J67" i="37"/>
  <c r="U131" i="37"/>
  <c r="M131" i="37"/>
  <c r="I67" i="37"/>
  <c r="K52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W64" i="37"/>
  <c r="X64" i="37"/>
  <c r="Y64" i="37"/>
  <c r="Z64" i="37"/>
  <c r="F61" i="37"/>
  <c r="G61" i="37"/>
  <c r="H61" i="37"/>
  <c r="I61" i="37"/>
  <c r="J61" i="37"/>
  <c r="K61" i="37"/>
  <c r="L61" i="37"/>
  <c r="M61" i="37"/>
  <c r="N61" i="37"/>
  <c r="O61" i="37"/>
  <c r="P61" i="37"/>
  <c r="Q61" i="37"/>
  <c r="R61" i="37"/>
  <c r="S61" i="37"/>
  <c r="T61" i="37"/>
  <c r="U61" i="37"/>
  <c r="V61" i="37"/>
  <c r="W61" i="37"/>
  <c r="X61" i="37"/>
  <c r="Y61" i="37"/>
  <c r="Z61" i="37"/>
  <c r="E58" i="37"/>
  <c r="F58" i="37"/>
  <c r="G58" i="37"/>
  <c r="H58" i="37"/>
  <c r="I58" i="37"/>
  <c r="J58" i="37"/>
  <c r="K58" i="37"/>
  <c r="L58" i="37"/>
  <c r="M58" i="37"/>
  <c r="N58" i="37"/>
  <c r="O58" i="37"/>
  <c r="P58" i="37"/>
  <c r="Q58" i="37"/>
  <c r="R58" i="37"/>
  <c r="S58" i="37"/>
  <c r="T58" i="37"/>
  <c r="U58" i="37"/>
  <c r="V58" i="37"/>
  <c r="W58" i="37"/>
  <c r="X58" i="37"/>
  <c r="Y58" i="37"/>
  <c r="Z58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D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T26" i="37"/>
  <c r="U26" i="37"/>
  <c r="V26" i="37"/>
  <c r="W26" i="37"/>
  <c r="X26" i="37"/>
  <c r="Y26" i="37"/>
  <c r="Z26" i="37"/>
  <c r="E26" i="37"/>
  <c r="F52" i="37"/>
  <c r="G52" i="37"/>
  <c r="H52" i="37"/>
  <c r="I52" i="37"/>
  <c r="J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W50" i="37"/>
  <c r="X50" i="37"/>
  <c r="Y50" i="37"/>
  <c r="Z50" i="37"/>
  <c r="E48" i="37"/>
  <c r="F48" i="37"/>
  <c r="G48" i="37"/>
  <c r="H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E44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42" i="37"/>
  <c r="S42" i="37"/>
  <c r="T42" i="37"/>
  <c r="U42" i="37"/>
  <c r="V42" i="37"/>
  <c r="W42" i="37"/>
  <c r="X42" i="37"/>
  <c r="Y42" i="37"/>
  <c r="Z42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T38" i="37"/>
  <c r="U38" i="37"/>
  <c r="V38" i="37"/>
  <c r="W38" i="37"/>
  <c r="X38" i="37"/>
  <c r="Y38" i="37"/>
  <c r="Z38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E20" i="37"/>
  <c r="F20" i="37"/>
  <c r="F10" i="37" s="1"/>
  <c r="G20" i="37"/>
  <c r="G10" i="37" s="1"/>
  <c r="H20" i="37"/>
  <c r="H10" i="37" s="1"/>
  <c r="I20" i="37"/>
  <c r="I10" i="37" s="1"/>
  <c r="J20" i="37"/>
  <c r="J10" i="37" s="1"/>
  <c r="K20" i="37"/>
  <c r="K10" i="37" s="1"/>
  <c r="L20" i="37"/>
  <c r="L10" i="37" s="1"/>
  <c r="M20" i="37"/>
  <c r="M10" i="37" s="1"/>
  <c r="N20" i="37"/>
  <c r="N10" i="37" s="1"/>
  <c r="O20" i="37"/>
  <c r="O10" i="37" s="1"/>
  <c r="P20" i="37"/>
  <c r="P10" i="37" s="1"/>
  <c r="Q20" i="37"/>
  <c r="Q10" i="37" s="1"/>
  <c r="R20" i="37"/>
  <c r="R10" i="37" s="1"/>
  <c r="S20" i="37"/>
  <c r="S10" i="37" s="1"/>
  <c r="T20" i="37"/>
  <c r="T10" i="37" s="1"/>
  <c r="U20" i="37"/>
  <c r="U10" i="37" s="1"/>
  <c r="V20" i="37"/>
  <c r="V10" i="37" s="1"/>
  <c r="W20" i="37"/>
  <c r="W10" i="37" s="1"/>
  <c r="X20" i="37"/>
  <c r="X10" i="37" s="1"/>
  <c r="Y20" i="37"/>
  <c r="Y10" i="37" s="1"/>
  <c r="Z20" i="37"/>
  <c r="Z10" i="37" s="1"/>
  <c r="R31" i="37" l="1"/>
  <c r="Y31" i="37"/>
  <c r="X31" i="37"/>
  <c r="P31" i="37"/>
  <c r="U31" i="37"/>
  <c r="M31" i="37"/>
  <c r="Z31" i="37"/>
  <c r="Q31" i="37"/>
  <c r="W31" i="37"/>
  <c r="O31" i="37"/>
  <c r="V31" i="37"/>
  <c r="N31" i="37"/>
  <c r="K25" i="37"/>
  <c r="S31" i="37"/>
  <c r="K31" i="37"/>
  <c r="T31" i="37"/>
  <c r="L31" i="37"/>
  <c r="X25" i="37"/>
  <c r="X8" i="37" s="1"/>
  <c r="V25" i="37"/>
  <c r="V8" i="37" s="1"/>
  <c r="N25" i="37"/>
  <c r="N8" i="37" s="1"/>
  <c r="F25" i="37"/>
  <c r="I25" i="37"/>
  <c r="P25" i="37"/>
  <c r="P8" i="37" s="1"/>
  <c r="W25" i="37"/>
  <c r="W8" i="37" s="1"/>
  <c r="O25" i="37"/>
  <c r="O8" i="37" s="1"/>
  <c r="S25" i="37"/>
  <c r="S8" i="37" s="1"/>
  <c r="R25" i="37"/>
  <c r="R8" i="37" s="1"/>
  <c r="J25" i="37"/>
  <c r="Q25" i="37"/>
  <c r="Q8" i="37" s="1"/>
  <c r="Z25" i="37"/>
  <c r="Z8" i="37" s="1"/>
  <c r="U25" i="37"/>
  <c r="U8" i="37" s="1"/>
  <c r="T25" i="37"/>
  <c r="T8" i="37" s="1"/>
  <c r="M25" i="37"/>
  <c r="M8" i="37" s="1"/>
  <c r="Y25" i="37"/>
  <c r="Y8" i="37" s="1"/>
  <c r="L25" i="37"/>
  <c r="L8" i="37" s="1"/>
  <c r="I31" i="37"/>
  <c r="J31" i="37"/>
  <c r="F31" i="37"/>
  <c r="E164" i="37"/>
  <c r="F164" i="37"/>
  <c r="G164" i="37"/>
  <c r="H164" i="37"/>
  <c r="D164" i="37"/>
  <c r="E156" i="37" l="1"/>
  <c r="F156" i="37"/>
  <c r="G156" i="37"/>
  <c r="H156" i="37"/>
  <c r="D156" i="37"/>
  <c r="E154" i="37"/>
  <c r="F154" i="37"/>
  <c r="G154" i="37"/>
  <c r="H154" i="37"/>
  <c r="D154" i="37"/>
  <c r="E139" i="37"/>
  <c r="G139" i="37"/>
  <c r="H139" i="37"/>
  <c r="D139" i="37"/>
  <c r="E127" i="37"/>
  <c r="G127" i="37"/>
  <c r="H127" i="37"/>
  <c r="D127" i="37"/>
  <c r="E123" i="37"/>
  <c r="G123" i="37"/>
  <c r="H123" i="37"/>
  <c r="D123" i="37"/>
  <c r="E119" i="37"/>
  <c r="G119" i="37"/>
  <c r="H119" i="37"/>
  <c r="D119" i="37"/>
  <c r="D115" i="37"/>
  <c r="E115" i="37"/>
  <c r="G115" i="37"/>
  <c r="H115" i="37"/>
  <c r="G151" i="37" l="1"/>
  <c r="H151" i="37"/>
  <c r="E151" i="37"/>
  <c r="F151" i="37"/>
  <c r="F8" i="37" s="1"/>
  <c r="D151" i="37"/>
  <c r="D113" i="37"/>
  <c r="H113" i="37"/>
  <c r="G113" i="37"/>
  <c r="E113" i="37"/>
  <c r="D20" i="37"/>
  <c r="D10" i="37" s="1"/>
  <c r="E10" i="37"/>
  <c r="D29" i="37"/>
  <c r="G29" i="37"/>
  <c r="G25" i="37" s="1"/>
  <c r="D32" i="37"/>
  <c r="E32" i="37"/>
  <c r="D34" i="37"/>
  <c r="D36" i="37"/>
  <c r="E36" i="37"/>
  <c r="G31" i="37"/>
  <c r="D38" i="37"/>
  <c r="D40" i="37"/>
  <c r="E40" i="37"/>
  <c r="D42" i="37"/>
  <c r="D44" i="37"/>
  <c r="D46" i="37"/>
  <c r="D48" i="37"/>
  <c r="D50" i="37"/>
  <c r="D52" i="37"/>
  <c r="E52" i="37"/>
  <c r="D56" i="37"/>
  <c r="E56" i="37"/>
  <c r="D58" i="37"/>
  <c r="D61" i="37"/>
  <c r="E61" i="37"/>
  <c r="D64" i="37"/>
  <c r="E64" i="37"/>
  <c r="D68" i="37"/>
  <c r="E68" i="37"/>
  <c r="G68" i="37"/>
  <c r="D71" i="37"/>
  <c r="E71" i="37"/>
  <c r="G71" i="37"/>
  <c r="D79" i="37"/>
  <c r="D84" i="37"/>
  <c r="D93" i="37"/>
  <c r="E93" i="37"/>
  <c r="G93" i="37"/>
  <c r="D94" i="37"/>
  <c r="E94" i="37"/>
  <c r="G94" i="37"/>
  <c r="D97" i="37"/>
  <c r="E97" i="37"/>
  <c r="G97" i="37"/>
  <c r="D107" i="37"/>
  <c r="D106" i="37" s="1"/>
  <c r="E107" i="37"/>
  <c r="E106" i="37" s="1"/>
  <c r="G106" i="37"/>
  <c r="D132" i="37"/>
  <c r="E132" i="37"/>
  <c r="D135" i="37"/>
  <c r="E135" i="37"/>
  <c r="D161" i="37"/>
  <c r="D160" i="37" s="1"/>
  <c r="E161" i="37"/>
  <c r="E160" i="37" s="1"/>
  <c r="G160" i="37"/>
  <c r="H93" i="37"/>
  <c r="H94" i="37"/>
  <c r="H97" i="37"/>
  <c r="G67" i="37" l="1"/>
  <c r="E25" i="37"/>
  <c r="D25" i="37"/>
  <c r="G131" i="37"/>
  <c r="E131" i="37"/>
  <c r="D131" i="37"/>
  <c r="E31" i="37"/>
  <c r="D31" i="37"/>
  <c r="E67" i="37"/>
  <c r="D67" i="37"/>
  <c r="D8" i="37" l="1"/>
  <c r="E8" i="37"/>
  <c r="E169" i="37" s="1"/>
  <c r="G8" i="37"/>
  <c r="G169" i="37" s="1"/>
  <c r="H68" i="37"/>
  <c r="H67" i="37" s="1"/>
  <c r="H160" i="37" l="1"/>
  <c r="I160" i="37"/>
  <c r="J160" i="37"/>
  <c r="K160" i="37"/>
  <c r="J131" i="37"/>
  <c r="J8" i="37" l="1"/>
  <c r="I142" i="37"/>
  <c r="I139" i="37" s="1"/>
  <c r="H106" i="37"/>
  <c r="H31" i="37" l="1"/>
  <c r="H25" i="37"/>
  <c r="D169" i="37"/>
  <c r="K131" i="37"/>
  <c r="K8" i="37" s="1"/>
  <c r="I131" i="37"/>
  <c r="I8" i="37" s="1"/>
  <c r="H131" i="37"/>
  <c r="H8" i="37" l="1"/>
  <c r="H169" i="37" s="1"/>
</calcChain>
</file>

<file path=xl/sharedStrings.xml><?xml version="1.0" encoding="utf-8"?>
<sst xmlns="http://schemas.openxmlformats.org/spreadsheetml/2006/main" count="484" uniqueCount="294">
  <si>
    <t>федераль-ный бюджет</t>
  </si>
  <si>
    <t xml:space="preserve">Обеспечение  противоградовых мероприятий </t>
  </si>
  <si>
    <t>федеральный бюджет</t>
  </si>
  <si>
    <t>министерство сельского хозяйства и перерабатывающей промышленности Краснодарского края</t>
  </si>
  <si>
    <t>Развитие социальной и инженерной инфраструктуры в сельской местности, в том числе:</t>
  </si>
  <si>
    <t>Проведение научно-исследовательских работ по созданию адаптивных сортовых комплексов риса для микрозонального районирования на территории Краснодарского края</t>
  </si>
  <si>
    <t>Развитие молочного скотоводства, в том числе:</t>
  </si>
  <si>
    <t>краевой бюджет</t>
  </si>
  <si>
    <t>Освещение в средствах массовой информации основных направлений развития и модернизации агропромышленного комплекса Краснодарского края</t>
  </si>
  <si>
    <t>1.</t>
  </si>
  <si>
    <t>Осуществление руководства и управления в сфере установленных функций</t>
  </si>
  <si>
    <t>1. Перечень отдельных мероприятий программы</t>
  </si>
  <si>
    <t xml:space="preserve">Научное обеспечение агропромышленного комплекса,
в том числе:
</t>
  </si>
  <si>
    <t>Всего по подпрограмме</t>
  </si>
  <si>
    <t>итого по мелиорации</t>
  </si>
  <si>
    <t>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животноводства, в том числе:</t>
  </si>
  <si>
    <t>Итого по разделу 2 по растениеводству</t>
  </si>
  <si>
    <t>предоставление субсидий юридическим лицам и индивидуальным предпринимателям в целях возмещения части затрат на производство товарно-пищевой рыбной продукции</t>
  </si>
  <si>
    <t>Наименование отдельного мероприятия, подпрограммы,мероприятия подпрограммы</t>
  </si>
  <si>
    <t>Выполнено</t>
  </si>
  <si>
    <t>предоставление субсидий сельскохозяйствен-ным товаропроизводителям в целях возмещения части затрат на закладку и уход за многолетними плодовыми и ягодными насаждениями</t>
  </si>
  <si>
    <t xml:space="preserve">министерство сельского хозяйства и перерабатывающей промышленности Краснодарского края </t>
  </si>
  <si>
    <t>местные бюджеты</t>
  </si>
  <si>
    <t>Развитие рыболовства и рыбопереработки, в том числе:</t>
  </si>
  <si>
    <t>предоставление субсидий юридическим лицам и индивидуальным предпринимателям в целях возмещения части затрат на добычу (вылов) водных биоресурсов</t>
  </si>
  <si>
    <t>Развитие товарного рыболоводства в том числе:</t>
  </si>
  <si>
    <t>М.В. Хилай</t>
  </si>
  <si>
    <t>214-25-96</t>
  </si>
  <si>
    <t>предоставление субсидий юридическим лицам и индивидуальным предпринимателям в целях возмещения части затрат на производство товарной рыбы</t>
  </si>
  <si>
    <t>Поддержка доходов сельскохозяйственных товаропроизводителей в области растениеводства, в том числе:</t>
  </si>
  <si>
    <t>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растениеводства, в том числе:</t>
  </si>
  <si>
    <t>внебюджетные источники</t>
  </si>
  <si>
    <t>внебюджет-ные источники</t>
  </si>
  <si>
    <t>Причина неосвоения средств по мероприятию</t>
  </si>
  <si>
    <t>неисполь-зованные остатки федераль-ного бюджета прошлых лет</t>
  </si>
  <si>
    <t xml:space="preserve">Отчет об исполнении государственной  программы Краснодарского края  </t>
  </si>
  <si>
    <t>Сохранение и поддержание почвенного плодородия земель сельскохозяйственного назначения, в том числе:</t>
  </si>
  <si>
    <t>Подпрограмма, всего</t>
  </si>
  <si>
    <t>ВСЕГО, 
по государственной программе</t>
  </si>
  <si>
    <t>мероприятия по закладке и уходу за многолетними плодовыми и ягодными насаждениями, в том числе:</t>
  </si>
  <si>
    <t>предоставление субсидии сельскохозяйственным товаропроизводителям на возмещение части затрат, связанных с техническим перевооружением садоводства</t>
  </si>
  <si>
    <t>мероприятия по развитию газификации в сельской местности</t>
  </si>
  <si>
    <t>мероприятия по развитию плоскостных спортивных сооружений в сельской местности</t>
  </si>
  <si>
    <t>Всего по подпрограмме "Развитие виноградарства и виноделия", в том числе:</t>
  </si>
  <si>
    <t>Итого по подпрограмме по ветеринарии всего; в том числе:</t>
  </si>
  <si>
    <r>
      <t xml:space="preserve">Развитие садоводства, чаеводства, поддержка: закладки и ухода за многолетними насаждениями, </t>
    </r>
    <r>
      <rPr>
        <b/>
        <sz val="14"/>
        <rFont val="Arial"/>
        <family val="2"/>
        <charset val="204"/>
      </rPr>
      <t>в том числе:</t>
    </r>
  </si>
  <si>
    <t>предоставление субсидии субъектам агропромышленного комплекса на возмещение части процентной ставки по краткосрочным кредитам (займам) на переработку продукции растениеводства и животноводства</t>
  </si>
  <si>
    <t xml:space="preserve">Заместитель начальника  управления экономики                               и  государственных программ, начальник отдела                             экономики и планирования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</si>
  <si>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Ю.А.Попондопуло</t>
  </si>
  <si>
    <t>Субсидии государственным бюджетным учреждениям, функции и полномочия учредителя в отношении которых осуществляет министерство сельского хозяйства и перерабатывающей промышленности  Краснодарского края,  на финансовое обеспечение выполнения государственного задания на оказание государственных услуг</t>
  </si>
  <si>
    <t>1.1.2.</t>
  </si>
  <si>
    <t>1.1.3.</t>
  </si>
  <si>
    <t>Предоставление субвенций муниципальным образованиям на осуществление государственных полномочий по поддержке сельскохозяйственного производства</t>
  </si>
  <si>
    <t>1.1.4.</t>
  </si>
  <si>
    <r>
      <t xml:space="preserve">Организация и проведение конкурсов профессионального мастерства среди работников агропромышленного комплекса с материальным стимулированием  победителей,  обеспечение участия сельскохозяйственных товаропроизводителей в выставках и ярмарках, организация и проведение совещаний, выставок, ярмарок, </t>
    </r>
    <r>
      <rPr>
        <sz val="12"/>
        <rFont val="Times New Roman"/>
        <family val="1"/>
        <charset val="204"/>
      </rPr>
      <t>а также смотров-конкурсов племенных животных, в том числе с выплатой вознаграждения победителям</t>
    </r>
  </si>
  <si>
    <t>1.1.5.</t>
  </si>
  <si>
    <t>Предоставление субсидии государственному автономному учреждению культуры Краснодарского края на организацию проведения праздничного мероприятия в области развития сельского хозяйства</t>
  </si>
  <si>
    <t xml:space="preserve">министерство культуры Краснодарского края </t>
  </si>
  <si>
    <t>1.1.1.</t>
  </si>
  <si>
    <t>1.2.1.</t>
  </si>
  <si>
    <t>Развитие государственной информационной системы  о состоянии сельского хозяйства и тенденциях его развития</t>
  </si>
  <si>
    <t>1.2.2.</t>
  </si>
  <si>
    <r>
      <t xml:space="preserve">Создание условий для  </t>
    </r>
    <r>
      <rPr>
        <sz val="12"/>
        <color rgb="FF000000"/>
        <rFont val="Times New Roman"/>
        <family val="1"/>
        <charset val="204"/>
      </rPr>
      <t>разработки, внедрения и распространения передовых технологий и инновационных проектов в области агропромышленного комплекса</t>
    </r>
  </si>
  <si>
    <t>1.2.3.</t>
  </si>
  <si>
    <t>1.3.1.</t>
  </si>
  <si>
    <t>1.3.1.1.</t>
  </si>
  <si>
    <t>содействие развитию аграрной науки, в том числе проведение науч-ных исследований</t>
  </si>
  <si>
    <t>1.3.1.2.</t>
  </si>
  <si>
    <t>организация научно-практических конференций, семинаров, издание методических рекомендаций в рамках научного обеспечения агропромышленного ком-плекса края</t>
  </si>
  <si>
    <t>организация дополнительного профессионального образования специалистов и рабочих кадров агропромышленного комплекса края</t>
  </si>
  <si>
    <t>1.3.2.</t>
  </si>
  <si>
    <t xml:space="preserve">Основные мероприятия государственной программы, всего, в том числе: </t>
  </si>
  <si>
    <t>1.1.1.1.</t>
  </si>
  <si>
    <t>1.1.2.1.</t>
  </si>
  <si>
    <t>предоставление субсидий сельскохозяйственных товаропроизводителей на оказание несвязанной поддержки в области растениеводства</t>
  </si>
  <si>
    <t>1.1.5.1.</t>
  </si>
  <si>
    <t>1.1.5.2.</t>
  </si>
  <si>
    <t>мероприятия по возмещению части затрат на раскорчевку выбывших из эксплуатации старых садов и рекультивацию раскорчеванных площадей, в том числе:</t>
  </si>
  <si>
    <t>предоставление субсидий сельскохозяйственным товаропроизводителям в целях  возмещения части затрат на раскорчевку выбывших из эксплуатации старых садов и рекультивацию раскорчеванных площадей</t>
  </si>
  <si>
    <t>1.1.5.3.</t>
  </si>
  <si>
    <t>мероприятия по раскорчевке садов в возрасте не более 30 лет, в том числе:</t>
  </si>
  <si>
    <t xml:space="preserve">предоставление субсидий субъектам агропромышленного комплекса, обеспечивающим развитие садоводства, на возмещение части затрат в связи с раскорчевкой садов в возрасте не более 30 лет </t>
  </si>
  <si>
    <t>мероприятия по установке шпалеры в садах интенсивного типа, в том числе:</t>
  </si>
  <si>
    <t>предоставление субсидий субъектам агропромышленного комплекса, обеспечивающим развитие садоводства, на возмещение части затрат на установку шпалеры в садах интенсивного типа</t>
  </si>
  <si>
    <t>мероприятия по приобритению систем капельного орошения садов, чайных плантаций, в том числе:</t>
  </si>
  <si>
    <t xml:space="preserve">предоставление субсидии субъектам агропромышленного комплекса, обеспечивающим развитие садоводства и чаеводства, на возмещение части затрат в связи с приобретением систем капельного орошения садов, чайных плантаций </t>
  </si>
  <si>
    <t>мероприятия по развитию инфраструктуры питомниководства в садоводстве, в том числе:</t>
  </si>
  <si>
    <t xml:space="preserve">предоставление  субсидий субъектам агропромышленного комплекса в целях возмещения части затрат в связи с проведением мероприятий по развитию инфраструктуры питомниководства в садоводстве </t>
  </si>
  <si>
    <t>мероприятия по проведению селекционных мероприятий в области садоводства, в том числе:</t>
  </si>
  <si>
    <t>предоставление субсидии субъектам агропромышленного комплекса, обеспечивающим развитие садоводства, на возмещение части затрат на проведение селекционных мероприятий в области садоводства</t>
  </si>
  <si>
    <t>мероприятия по уходу (включая омолаживающую обрезку) за чайными плантациями, в том числе:</t>
  </si>
  <si>
    <t>предоставление субсидии субъектам агропромышленного комплекса, обеспечивающим развитие чаеводства, на возмещение части затрат на уход (включая омолаживающую обрезку) за чайными плантациями</t>
  </si>
  <si>
    <t>мероприятия, направленные на техническое перевооружение, в том числе:</t>
  </si>
  <si>
    <t>мероприятия, направленные на приобретение и установку противоградовой сетки в садах интенсивного типа, в том числе:</t>
  </si>
  <si>
    <t>предоставление субсидии сельскохозяйственным товаропроизводителям на возмещение части затрат на приобретение и установку противоградовой сетки в садах интенсивного типа</t>
  </si>
  <si>
    <t>1.1.6.</t>
  </si>
  <si>
    <t>мероприятия, направленные на создание и модернизацию объектов агропромышленного комплекса в области растениеводства, в том числе:</t>
  </si>
  <si>
    <t xml:space="preserve">предоставление субсидии сельскохозяйственным товаропроизводителям на возмещение части прямых понесенных затрат на создание и модернизацию объектов картофелехранилищ (овощехранилищ) </t>
  </si>
  <si>
    <t>1.1.6.1.</t>
  </si>
  <si>
    <t>предоставление субсидии сельскохозяйственным товаропроизводителям на возмещение части прямых понесенных затрат на создание и модернизацию объектов плодохранилищ</t>
  </si>
  <si>
    <t>1.1.7.</t>
  </si>
  <si>
    <t>мероприятия, направленные на поддержку рисоводства</t>
  </si>
  <si>
    <t>предоставление субсидии сельскохозяйственным товаропроизводителям на возмещение части затрат на услуги по подаче и отводу воды на посевы риса</t>
  </si>
  <si>
    <t>1.2.1.1.</t>
  </si>
  <si>
    <t xml:space="preserve">проведение гидромелиоративных мероприятий на объектах, находящихся в государственной собственности Краснодарского края
</t>
  </si>
  <si>
    <t>1.2.1.2.</t>
  </si>
  <si>
    <t xml:space="preserve">предоставление субсидии сельскохозяйственным товаропроизводителям в целях возмещения части затрат на проведение агрохимического и эколого-токсикологического обследования земель сельскохозяйственного назначения
</t>
  </si>
  <si>
    <t>предоставление субсидий субъектам агропромышленного комплекса 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</si>
  <si>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предоставление субсидий субъектам агропромышленного комплекса 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</si>
  <si>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Управление рисками в подотраслях растениеводства, в том числе:</t>
  </si>
  <si>
    <t xml:space="preserve">предоставление субсидий сельскохозяйственным товаропроизводителям на возмещение части затрат на уплату страховой премии, начисленной  по договору сельскохозяйственного страхования в области растениеводства </t>
  </si>
  <si>
    <t>1.3.2.1.</t>
  </si>
  <si>
    <t xml:space="preserve">предоставление субсидий сельскохозяйственным товаропроизводителям  на 1 килограмм реализованного и (или) отгруженного на собственную переработку молока </t>
  </si>
  <si>
    <t>Развитие мясного животноводства, в том числе:</t>
  </si>
  <si>
    <t>предоставление субсидий сельскохозяйственным товаропроизводителям  на возмещение части затрат на содержание конематок в возрасте 3 лет и старше (за исключением племенных) по системе «конематка – жеребенок»</t>
  </si>
  <si>
    <t xml:space="preserve">Поддержка племенного животноводства, в том </t>
  </si>
  <si>
    <t>предоставление субсидий сельскохозяйственным товаропроизводителям  на поддержку племенного животноводства (кроме племенного крупного рогатого скота мясного направления)</t>
  </si>
  <si>
    <t>предоставление субсидий сельскохозяйственным товаропроизводителям  на поддержку племенного крупного рогатого скота мясного направления</t>
  </si>
  <si>
    <t>1.2.1.5.</t>
  </si>
  <si>
    <t>предоставление субсидий сельскохозяйственным товаропроизводителям  на возмещение части затрат на содержание племенных конематок в возрасте 3 лет и старше</t>
  </si>
  <si>
    <t>предоставление субсидий субъектам агропромышленного комплекса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</si>
  <si>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предоставление субсидий субъектам агропромышленного комплекса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</si>
  <si>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1.3.1.3.</t>
  </si>
  <si>
    <t>предоставление субсидий субъектам агропромыш-ленного комплекса на возмещение ча-сти процентной ставки по инвести-ционным кредитам на строительство и реконструкцию объектов мясного скотоводства</t>
  </si>
  <si>
    <t>1.3.1.4.</t>
  </si>
  <si>
    <t>предоставление суб-сидии субъектам аг-ропромышленного комплекса на возме-щение части про-центной ставки по краткосрочным кре-дитам (займам) на развитие молочного скотоводства</t>
  </si>
  <si>
    <t>1.3.1.5.</t>
  </si>
  <si>
    <t>предоставление суб-сидии субъектам аг-ропромышленного комплекса на возме-щение части про-центной ставки по инвестиционным кредитам (займам) на строительство и ре-конструкцию объек-тов для молочного скотоводства</t>
  </si>
  <si>
    <t>3. Устойчивое развитие сельских территорий</t>
  </si>
  <si>
    <t>1. Развитие подотрасли растениеводства, переработки и реализации продукции растениеводства</t>
  </si>
  <si>
    <t>2. Развитие подотрасли животноводства, переработки и реализации продукции животноводства</t>
  </si>
  <si>
    <t>Итого по соц. селу</t>
  </si>
  <si>
    <t xml:space="preserve">Улучшение жилищных условий граждан,  мо-лодых семей и молодых специали-стов, прожи-вающих в сельской местности,
в том числе:
</t>
  </si>
  <si>
    <t>улучшение жилищных условий граждан, проживаю-щих в сель-ской местно-сти</t>
  </si>
  <si>
    <t>улучшение жилищных условий молодых семей и молодых специалистов, проживающих в сельской местности</t>
  </si>
  <si>
    <t>1.1.1.2.</t>
  </si>
  <si>
    <t>мероприятия по развитию водоснабже-ния в сель-ской местно-сти</t>
  </si>
  <si>
    <t>1.2.1.4.</t>
  </si>
  <si>
    <t>мероприятия по развитию муниципальных учреждений культурно-досугового типа в сельской местности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</si>
  <si>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</si>
  <si>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1.2.1.6.</t>
  </si>
  <si>
    <t xml:space="preserve">грантовая поддержка местных инициатив граждан, проживающих в сельской местности
</t>
  </si>
  <si>
    <t>1.2.1.7.</t>
  </si>
  <si>
    <t>4. подпрограмма "Развитие мелиорации сельскохозяйственных земель в Краснодарском крае"</t>
  </si>
  <si>
    <t>Строительство, ре-конструкция и тех-ническое перево-оружение мелиора-тивных систем об-щего и индивиду-ального пользования и отдельно распо-ложенных гидротех-нических сооруже-ний, принадлежа-щих сельскохозяй-ственным товаро-производителям на праве собственности или переданных им в пользование в установленном по-рядке, за исключе-нием затрат, связан-ных с проведением проектных и изыс-кательских работ и (или) подготовкой  проектной докумен-тации в отношении указанных объектов, в том числе:</t>
  </si>
  <si>
    <t xml:space="preserve">предоставление субсидий на возмещение части затрат сельскохозяйственных товаропроизводителей на строительство, реконструкцию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им на праве собственности или переданных им в пользование в установленном порядке, за исключением затрат, связанных с проведением проектных и изыскательских работ и (или) подготовкой проектной документации в отношении указанных объектов
</t>
  </si>
  <si>
    <t>6 подпрограмма "Развитие рыбохозяйственного комплекса Краснодарского края"</t>
  </si>
  <si>
    <t>5. подпрограмма "Развитие малых форм хозяйствования в агропромышленном комплексе Краснодарского края"</t>
  </si>
  <si>
    <t>итого по МФХ</t>
  </si>
  <si>
    <t>Предоставление субвенций муници-пальным образованиям Краснодарского края на осуществление переданных государственных полномочий по поддержке сельскохозяйственного производства</t>
  </si>
  <si>
    <t>Поддержка семейных жи-вотноводче-ских ферм,  в том числе:</t>
  </si>
  <si>
    <t>предоставление субсидий крестьянским (фермерским) хозяйствам и индивидуальным предпринимателям, ведущим деятельность в области сельскохозяйственного производства, на возмещение части затрат на строительство, реконструкцию семейных животноводческих ферм</t>
  </si>
  <si>
    <t>предоставление грантов крестьянским (фермерским) хозяйствам на развитие семейных животноводческих ферм</t>
  </si>
  <si>
    <t>Предоставление грантов и единовременной помощи на поддержку начинающих фермеров</t>
  </si>
  <si>
    <t>Поддержка кредитования малых форм хозяйствования, в том числе:</t>
  </si>
  <si>
    <t>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</t>
  </si>
  <si>
    <t>1.3.3.</t>
  </si>
  <si>
    <t xml:space="preserve">Организация и проведение среди субъектов малых форм хозяйствования агропромышленной выставки «Кубанская ярмарка»
Предоставление грантов
субъектам малых форм хозяйствования, признанным победителями по итогам конкурса среди участников  
агропромышленной выставки «Кубанская ярмарка
</t>
  </si>
  <si>
    <t>Организация обучающих семинаров для малых форм хозяйствования в агропромышленном комплексе края</t>
  </si>
  <si>
    <t>1.4.1.</t>
  </si>
  <si>
    <t>1.4.1.1.</t>
  </si>
  <si>
    <t>Организация сельских усадеб в малых сельских населенных пунктах Краснодарского края, в том числе:</t>
  </si>
  <si>
    <t>предоставление социальной выплаты главам крестьянских (фермерских) хозяйств на строительство жилья в сельской местности для организации сельской усадьбы в малом сельском населенном пункте Краснодарского края</t>
  </si>
  <si>
    <t>1.4.1.2.</t>
  </si>
  <si>
    <t>предоставление главам крестьянских (фермерских) хозяйств дополнительных социальных выплат, стимулирующих повышение рождаемости</t>
  </si>
  <si>
    <t>1.4.1.3.</t>
  </si>
  <si>
    <t>предоставление грантов в форме субсидии главам крестьянских (фермерских) хозяйств на организацию сельской усадьбы в малом сельском населенном пункте Краснодарского края</t>
  </si>
  <si>
    <t>1.5.1.</t>
  </si>
  <si>
    <t>Реализация мер государственной поддержки сельскохозяйственных  потребительских кооперативов, в том числе:</t>
  </si>
  <si>
    <t>1.5.1.1.</t>
  </si>
  <si>
    <t>1.5.1.2.</t>
  </si>
  <si>
    <t>предоставление грантов на развитие сельскохозяй-ственных потребительских кооперативов</t>
  </si>
  <si>
    <t>предоставление субсидий сельскохозяйственным потребительским кооперативам (за исключением кредитных) на оказание услуг, связан-ных с финансовым по-средничеством по обеспечению исполнения обязательств сельскохозяйственных потребительских (за исключением кредитных)  кооперативов</t>
  </si>
  <si>
    <t>gредоставление субсидий юридическим лицам и индивидуальным предпринимателям в целях возмещения части затрат на производство  рыбопосадочного материала</t>
  </si>
  <si>
    <t>Объем финансирования предусмотренный программой на текущий год (тыс.рублей)</t>
  </si>
  <si>
    <t>Объем финансирования, предусмотренный уточненной бюджетной росписью на отчетную дату (тыс.рублей)</t>
  </si>
  <si>
    <t>Профинансировано (кассовое исполнение) в отчетном периоде  (тыс.рублей)</t>
  </si>
  <si>
    <t>Освоено в отчетном  периоде                                                    (тыс.рублей)</t>
  </si>
  <si>
    <t>Непосредственный  результат реализации мероприятия</t>
  </si>
  <si>
    <t>единица измерения</t>
  </si>
  <si>
    <t>плановое значение</t>
  </si>
  <si>
    <t>фактическое значение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</si>
  <si>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</si>
  <si>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 xml:space="preserve"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</si>
  <si>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государственное управление ветеринарии Краснодарского края
</t>
  </si>
  <si>
    <t>Обеспечение выполнения функций казенных учреждений, подведомственных государственному управлению ветеринарии Краснодарского края</t>
  </si>
  <si>
    <t>Организация профессионального образования и дополнительного профессионального образования работников государственных учреждений ветеринарии Краснодарского края</t>
  </si>
  <si>
    <t>Обеспечение   деятельности органа исполнительной власти Краснодарского края в области ветеринарии</t>
  </si>
  <si>
    <t>Предоставление субсидий юридическим лицам и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</si>
  <si>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</si>
  <si>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1.1.8.</t>
  </si>
  <si>
    <t xml:space="preserve">Приобретение товаров, работ, услуг для проведения противоэпизоотических мероприятий, в том числе диагностических исследований </t>
  </si>
  <si>
    <t>процентов</t>
  </si>
  <si>
    <t xml:space="preserve">проведение 20 тысяч лабораторных исследований </t>
  </si>
  <si>
    <t>тысяч</t>
  </si>
  <si>
    <t xml:space="preserve">20 тысяч </t>
  </si>
  <si>
    <t>выполнение функций и задач в соответствии с уставами в том числе участие в проведении 20 мероприятий</t>
  </si>
  <si>
    <t>штук</t>
  </si>
  <si>
    <t>обучение  40 ветеринарных специалистов</t>
  </si>
  <si>
    <t>_</t>
  </si>
  <si>
    <t>единиц</t>
  </si>
  <si>
    <t xml:space="preserve">подпрограмма №8. Развитие виноградарства и виноделия </t>
  </si>
  <si>
    <t>краевой бюджет (кредиторская задолженность)</t>
  </si>
  <si>
    <t>управление по виноградарству, виноделию и алкогольной промышленности Краснодарского края</t>
  </si>
  <si>
    <t>Субсидии сельскохо-зяйственным товаро-производителям на возмещение части за-трат на закладку и уход за виноградниками</t>
  </si>
  <si>
    <t>валовой сбор винограда – 165,0 тыс. тонн</t>
  </si>
  <si>
    <t>тыс. тонн</t>
  </si>
  <si>
    <t xml:space="preserve">Государственная развития виноградарства: </t>
  </si>
  <si>
    <t>предоставление субсидии субъектам агропромышленного комплекса, обеспечивающим развитие виноградарства, на возмещение части затрат, связанных с развитием питомниководческой базы, проведением селекционных мероприятий и переходом на интенсивную систему возделывания виноградников</t>
  </si>
  <si>
    <t xml:space="preserve">установка системы капельного ороше-ния на площади 
25 га
</t>
  </si>
  <si>
    <t>га</t>
  </si>
  <si>
    <t>Государственная под-держка развития вино-делия:</t>
  </si>
  <si>
    <t>предоставление субси-дии субъектам агро-промышленного ком-плекса, обеспечиваю-щим развитие виноде-лия, на возмещение ча-сти затрат в связи с уплатой процентов по кредитам на приобрете-ние холодильного обо-рудования, электроге-нераторных установок,  дубовой тары для вы-держки и хранения ви-нодельческих продук-тов, технологического оборудования для пере-работки винограда и производства вино-дельческих продуктов</t>
  </si>
  <si>
    <t>прирост производ-ства винодельческой продукции составит 500,0 тыс. дкл</t>
  </si>
  <si>
    <t>тыс.дкл</t>
  </si>
  <si>
    <t>организация и проведе-ние мероприятий по продвижению вино-дельческой продукции на внутренний и внеш-ний рынки</t>
  </si>
  <si>
    <t xml:space="preserve">количество меро-приятий по продви-жению винодельче-ской продукции  –
 1 ед.
</t>
  </si>
  <si>
    <t xml:space="preserve">подпрограмма №9.  Развитие оптово-распределительных центров и инфраструктуры социального питания </t>
  </si>
  <si>
    <t>итого по подпрограмме всего</t>
  </si>
  <si>
    <t>Поддержка кре-дитования  развития пищевой и перерабатываю-щей промышлен-ности в целях обеспечения за-грузки производ-ственных мощно-стей, в том числе:</t>
  </si>
  <si>
    <t>объем субсидируе-мых краткосроч-ных кредитов на переработку продукции растениевод-ства и животновод-ства составит 321709,0 млн. рублей</t>
  </si>
  <si>
    <t>млн. рублей</t>
  </si>
  <si>
    <t xml:space="preserve">Подпрограмма №10 «Развитие селекции и семеноводства
 в Краснодарском крае» 
</t>
  </si>
  <si>
    <t>предоставление субсидий сельскохозяйственным товаропроизводителям  на возмещение части  затрат на приобретение элитных семян</t>
  </si>
  <si>
    <t xml:space="preserve">предоставление субсидий сельскохозяйственным товаропроизводителям на возмещение части затрат на приобретение элитных семян </t>
  </si>
  <si>
    <t>предоставление субсидий сельско-хозяйственным то-варопроизводите-лям на оказание несвязанной под-держки в области развития растение-водства на произ-водство семенного картофеля и ово-щей открытого грунта</t>
  </si>
  <si>
    <t>1.1.4.1.</t>
  </si>
  <si>
    <t>1.1.4.1.1.</t>
  </si>
  <si>
    <t>1.1.4.2.</t>
  </si>
  <si>
    <t>1.1.4.2.1.</t>
  </si>
  <si>
    <t>1.1.4.3.</t>
  </si>
  <si>
    <t>1.1.4.3.1.</t>
  </si>
  <si>
    <t>1.1.4.4.</t>
  </si>
  <si>
    <t>1.1.4.4.1.</t>
  </si>
  <si>
    <t>1.1.4.5.</t>
  </si>
  <si>
    <t>1.1.4.5.1.</t>
  </si>
  <si>
    <t>1.1.4.6.</t>
  </si>
  <si>
    <t>1.1.4.6.1.</t>
  </si>
  <si>
    <t>1.1.4.7.</t>
  </si>
  <si>
    <t>1.1.4.7.1.</t>
  </si>
  <si>
    <t>1.1.4.8.</t>
  </si>
  <si>
    <t>1.1.4.8.1.</t>
  </si>
  <si>
    <t>1.1.4.9.</t>
  </si>
  <si>
    <t>1.1.4.9.1.</t>
  </si>
  <si>
    <t>1.1.4.10.</t>
  </si>
  <si>
    <t>1.1.4.10.1.</t>
  </si>
  <si>
    <t xml:space="preserve">предоставление субсидии сельско-хозяйственным то-варопроизводите-лям и российским организациям на
возмещение части прямых понесенных затрат на создание и модернизацию объектов тепличных ком-плексов, а также на приобретение тех-ники и оборудова-ния на цели предо-ставления субсидии
</t>
  </si>
  <si>
    <t>должно быть 857929,8</t>
  </si>
  <si>
    <t>1.2.4.</t>
  </si>
  <si>
    <t>Участие в информационном обеспечении сельскохозяйственных товаропроизводителей в целях содействия развитию сельскохозяйственного производства</t>
  </si>
  <si>
    <t>1.2.1.3.</t>
  </si>
  <si>
    <t>предоставление субсидий сельскохозяйственным товаропроизводителям  на поддержку племенного крупного рогатого скота молочного направления</t>
  </si>
  <si>
    <t>Мероприятия, направленные на создание и модернизацию объектов агропромышленного комплекса в области животноводства, в том числе:</t>
  </si>
  <si>
    <t>предоставление субсидии сельскохозяйственным товаропроизводителям  и российским организациям на 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на цели предоставления субсидии</t>
  </si>
  <si>
    <t>Мероприятие по развитию производства тонкорунной и полутонкорунной шерсти</t>
  </si>
  <si>
    <t>предоставление субсидии сельско-хозяйственным то-варопроизводите-лям на поддержку производства и реа-лизации тонкорун-ной и полутонко-рунной шерсти</t>
  </si>
  <si>
    <t>Мероприятие по развитию овцеводства и козоводства</t>
  </si>
  <si>
    <t>предоставление субсидии сельско-хозяйственным то-варопроизводите-лям на возмещение части затрат по наращиванию ма-точного поголовья овец и коз</t>
  </si>
  <si>
    <t xml:space="preserve">Управление рисками в подотраслях животноводства, в том числе:  </t>
  </si>
  <si>
    <t>предоставление субсидий сельскохозяйственным товаропроизводителям на  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</si>
  <si>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1.2.1.8.</t>
  </si>
  <si>
    <t xml:space="preserve">предоставление субсидий местным бюджетам муниципальных образований Краснодарского края 
на развитие сети фельдшерско-акушерских пунктов и (или) офисов врача общей практики в сельской местности
</t>
  </si>
  <si>
    <t>Поддержка строительства селекционно-генетических и селекционно-семеноводческих центров</t>
  </si>
  <si>
    <t xml:space="preserve">Предоставление субсидии сельскохозяйственным то-варопроизводителям и рос-сийским организациям  на возмещение части прямых понесенных затрат на со-здание и модернизацию се-лекционно-генетических центров в животноводстве и селекционно-семеноводческих 
центров в растениеводстве, а также на приобретение техники и оборудования на цели предоставления суб-сидии
</t>
  </si>
  <si>
    <t>1.2.1.  ( по новому 1.1.1.)</t>
  </si>
  <si>
    <t>1.2.2. ( по новому 1.1.2.)</t>
  </si>
  <si>
    <t>1.2.2.1.(по новому  номер 1.1.2.1)</t>
  </si>
  <si>
    <t>1.3.1. (по новому 1.2.1.)</t>
  </si>
  <si>
    <t>1.3.1.1.( по новому 1.2.1.1)</t>
  </si>
  <si>
    <t>1.3.1.2. (по новому 1.2.1.2.)</t>
  </si>
  <si>
    <t>подпрограмма № 11. 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</si>
  <si>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Отметка о выполнении мероприятия (выполнено / не выполнено), причина невыполнения мероприятия</t>
  </si>
  <si>
    <t>-</t>
  </si>
  <si>
    <t>Планируется выполнение показателя по итогам года</t>
  </si>
  <si>
    <t>Исполнители:</t>
  </si>
  <si>
    <t>Т.Г. Тимченко, тел. 262-63-23</t>
  </si>
  <si>
    <t>М.А. Раджабова, тел. 267-17-78</t>
  </si>
  <si>
    <t xml:space="preserve">обеспечение выполнения государственного задания </t>
  </si>
  <si>
    <t>неисполь-зованные остатки федерального бюджета прошлых лет</t>
  </si>
  <si>
    <t>наименование</t>
  </si>
  <si>
    <t>Государственный заказчик, получатель субсидий (субвенций),  ответственныйза выполнение мероприятий, исполнитель</t>
  </si>
  <si>
    <t xml:space="preserve">1.2.1. </t>
  </si>
  <si>
    <t>Предоставление субсидий государственным бюджетным учреждениям ветеринарии Краснодарского края для проведения капитального ремонта зданий и сооружений, переданных им в установленном порядке в оперативное управление</t>
  </si>
  <si>
    <t>Руководитель управления</t>
  </si>
  <si>
    <t>Г.А. Джаилиди</t>
  </si>
  <si>
    <t>Предоставление субвенций бюджетам муниципальных районов (городских округов) на осуществление отдельных государственных полномочий по организации проведения в Краснодарском крае мероприятий по преду-преждению и ликвидации болезней животных, их лечению, защите населения от болезней, общих для человека и животных, в части обустройства в по-селениях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</si>
  <si>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Финансирование не предусмотрено в 2016 году</t>
  </si>
  <si>
    <r>
      <t xml:space="preserve">"Развитие сельского хозяйства и регулирование рынков сельскохозяйственной продукции, сырья и продовольствия " за  9 месяцев 2016 года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10"/>
        <rFont val="Arial Cyr"/>
        <charset val="204"/>
      </rPr>
      <t/>
    </r>
  </si>
  <si>
    <t>обеспечение   деятельности государственного управления ветеринарии  Краснодарского края</t>
  </si>
  <si>
    <t>отлов и подбор  20407 безнад-зорных животных</t>
  </si>
  <si>
    <t>литр</t>
  </si>
  <si>
    <r>
      <t xml:space="preserve">приобретение 
14500 литров товара </t>
    </r>
    <r>
      <rPr>
        <sz val="16"/>
        <color rgb="FFFF0000"/>
        <rFont val="Arial"/>
        <family val="2"/>
        <charset val="204"/>
      </rPr>
      <t/>
    </r>
  </si>
  <si>
    <t>1.1.9</t>
  </si>
  <si>
    <t>обустройство 6 мест 
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</si>
</sst>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4"/>
      <color indexed="10"/>
      <name val="Arial Cyr"/>
      <charset val="204"/>
    </font>
    <font>
      <b/>
      <sz val="16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0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20"/>
      <color indexed="8"/>
      <name val="Times New Roman"/>
      <family val="1"/>
      <charset val="204"/>
    </font>
    <font>
      <sz val="20"/>
      <name val="Arial"/>
      <family val="2"/>
      <charset val="204"/>
    </font>
    <font>
      <sz val="20"/>
      <color theme="0"/>
      <name val="Arial"/>
      <family val="2"/>
      <charset val="204"/>
    </font>
    <font>
      <sz val="2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Arial"/>
      <family val="2"/>
      <charset val="204"/>
    </font>
    <font>
      <sz val="16"/>
      <color rgb="FFFF0000"/>
      <name val="Arial"/>
      <family val="2"/>
      <charset val="204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10" fillId="0" borderId="0"/>
    <xf numFmtId="0" fontId="23" fillId="0" borderId="0"/>
    <xf numFmtId="0" fontId="23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18">
    <xf numFmtId="0" fontId="0" fillId="0" borderId="0" xfId="0"/>
    <xf numFmtId="0" fontId="11" fillId="2" borderId="0" xfId="0" applyFont="1" applyFill="1"/>
    <xf numFmtId="164" fontId="11" fillId="2" borderId="0" xfId="0" applyNumberFormat="1" applyFont="1" applyFill="1"/>
    <xf numFmtId="1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/>
    <xf numFmtId="164" fontId="0" fillId="2" borderId="1" xfId="0" applyNumberFormat="1" applyFont="1" applyFill="1" applyBorder="1"/>
    <xf numFmtId="164" fontId="13" fillId="2" borderId="1" xfId="0" applyNumberFormat="1" applyFont="1" applyFill="1" applyBorder="1"/>
    <xf numFmtId="164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vertical="top" wrapText="1"/>
    </xf>
    <xf numFmtId="164" fontId="16" fillId="2" borderId="0" xfId="0" applyNumberFormat="1" applyFont="1" applyFill="1" applyBorder="1"/>
    <xf numFmtId="164" fontId="11" fillId="2" borderId="0" xfId="0" applyNumberFormat="1" applyFont="1" applyFill="1" applyBorder="1" applyAlignment="1">
      <alignment horizontal="left" vertical="top" wrapText="1"/>
    </xf>
    <xf numFmtId="164" fontId="14" fillId="2" borderId="0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right" vertical="top"/>
    </xf>
    <xf numFmtId="165" fontId="15" fillId="2" borderId="0" xfId="4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vertical="top" wrapText="1"/>
    </xf>
    <xf numFmtId="164" fontId="14" fillId="2" borderId="0" xfId="0" applyNumberFormat="1" applyFont="1" applyFill="1" applyBorder="1" applyAlignment="1">
      <alignment horizontal="justify" vertical="top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164" fontId="0" fillId="2" borderId="0" xfId="0" applyNumberFormat="1" applyFont="1" applyFill="1"/>
    <xf numFmtId="164" fontId="14" fillId="2" borderId="0" xfId="0" applyNumberFormat="1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64" fontId="15" fillId="2" borderId="0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horizontal="left" vertical="top" wrapText="1"/>
    </xf>
    <xf numFmtId="164" fontId="27" fillId="2" borderId="1" xfId="0" applyNumberFormat="1" applyFont="1" applyFill="1" applyBorder="1" applyAlignment="1">
      <alignment horizontal="center" vertical="top"/>
    </xf>
    <xf numFmtId="164" fontId="27" fillId="2" borderId="0" xfId="0" applyNumberFormat="1" applyFont="1" applyFill="1" applyBorder="1" applyAlignment="1"/>
    <xf numFmtId="164" fontId="27" fillId="2" borderId="0" xfId="0" applyNumberFormat="1" applyFont="1" applyFill="1" applyBorder="1"/>
    <xf numFmtId="164" fontId="27" fillId="2" borderId="0" xfId="0" applyNumberFormat="1" applyFont="1" applyFill="1"/>
    <xf numFmtId="1" fontId="14" fillId="2" borderId="0" xfId="0" applyNumberFormat="1" applyFont="1" applyFill="1" applyAlignment="1">
      <alignment horizontal="center"/>
    </xf>
    <xf numFmtId="164" fontId="28" fillId="2" borderId="0" xfId="0" applyNumberFormat="1" applyFont="1" applyFill="1" applyBorder="1" applyAlignment="1"/>
    <xf numFmtId="164" fontId="28" fillId="2" borderId="0" xfId="0" applyNumberFormat="1" applyFont="1" applyFill="1" applyBorder="1"/>
    <xf numFmtId="164" fontId="28" fillId="2" borderId="0" xfId="0" applyNumberFormat="1" applyFont="1" applyFill="1"/>
    <xf numFmtId="164" fontId="31" fillId="2" borderId="0" xfId="0" applyNumberFormat="1" applyFont="1" applyFill="1" applyBorder="1" applyAlignment="1">
      <alignment horizontal="center" vertical="center"/>
    </xf>
    <xf numFmtId="164" fontId="32" fillId="2" borderId="0" xfId="0" applyNumberFormat="1" applyFont="1" applyFill="1" applyBorder="1"/>
    <xf numFmtId="164" fontId="18" fillId="2" borderId="0" xfId="0" applyNumberFormat="1" applyFont="1" applyFill="1" applyBorder="1" applyAlignment="1"/>
    <xf numFmtId="164" fontId="16" fillId="2" borderId="12" xfId="0" applyNumberFormat="1" applyFont="1" applyFill="1" applyBorder="1" applyAlignment="1">
      <alignment horizontal="center"/>
    </xf>
    <xf numFmtId="164" fontId="35" fillId="2" borderId="1" xfId="0" applyNumberFormat="1" applyFont="1" applyFill="1" applyBorder="1"/>
    <xf numFmtId="164" fontId="35" fillId="2" borderId="0" xfId="0" applyNumberFormat="1" applyFont="1" applyFill="1"/>
    <xf numFmtId="164" fontId="34" fillId="2" borderId="0" xfId="0" applyNumberFormat="1" applyFont="1" applyFill="1" applyAlignment="1">
      <alignment vertical="top"/>
    </xf>
    <xf numFmtId="164" fontId="38" fillId="2" borderId="0" xfId="0" applyNumberFormat="1" applyFont="1" applyFill="1"/>
    <xf numFmtId="164" fontId="39" fillId="2" borderId="0" xfId="0" applyNumberFormat="1" applyFont="1" applyFill="1"/>
    <xf numFmtId="164" fontId="40" fillId="2" borderId="0" xfId="0" applyNumberFormat="1" applyFont="1" applyFill="1"/>
    <xf numFmtId="164" fontId="42" fillId="2" borderId="0" xfId="0" applyNumberFormat="1" applyFont="1" applyFill="1" applyBorder="1" applyAlignment="1"/>
    <xf numFmtId="164" fontId="43" fillId="2" borderId="0" xfId="0" applyNumberFormat="1" applyFont="1" applyFill="1" applyBorder="1" applyAlignment="1"/>
    <xf numFmtId="164" fontId="11" fillId="2" borderId="1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vertical="top"/>
    </xf>
    <xf numFmtId="0" fontId="22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164" fontId="27" fillId="2" borderId="2" xfId="0" applyNumberFormat="1" applyFont="1" applyFill="1" applyBorder="1" applyAlignment="1"/>
    <xf numFmtId="1" fontId="27" fillId="2" borderId="1" xfId="0" applyNumberFormat="1" applyFont="1" applyFill="1" applyBorder="1" applyAlignment="1">
      <alignment horizontal="center" vertical="center" wrapText="1"/>
    </xf>
    <xf numFmtId="165" fontId="29" fillId="2" borderId="1" xfId="4" applyNumberFormat="1" applyFont="1" applyFill="1" applyBorder="1" applyAlignment="1">
      <alignment horizontal="center" vertical="center" wrapText="1"/>
    </xf>
    <xf numFmtId="165" fontId="33" fillId="2" borderId="1" xfId="4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vertical="top" wrapText="1"/>
    </xf>
    <xf numFmtId="164" fontId="35" fillId="2" borderId="1" xfId="0" applyNumberFormat="1" applyFont="1" applyFill="1" applyBorder="1" applyAlignment="1">
      <alignment horizontal="justify" vertical="top" wrapText="1"/>
    </xf>
    <xf numFmtId="164" fontId="35" fillId="2" borderId="1" xfId="0" applyNumberFormat="1" applyFont="1" applyFill="1" applyBorder="1" applyAlignment="1">
      <alignment horizontal="center" vertical="top"/>
    </xf>
    <xf numFmtId="164" fontId="26" fillId="2" borderId="5" xfId="0" applyNumberFormat="1" applyFont="1" applyFill="1" applyBorder="1" applyAlignment="1">
      <alignment horizontal="center" vertical="top" wrapText="1"/>
    </xf>
    <xf numFmtId="164" fontId="36" fillId="2" borderId="5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center" vertical="center"/>
    </xf>
    <xf numFmtId="11" fontId="35" fillId="2" borderId="1" xfId="0" applyNumberFormat="1" applyFont="1" applyFill="1" applyBorder="1" applyAlignment="1" applyProtection="1">
      <alignment horizontal="left" vertical="top" wrapText="1"/>
    </xf>
    <xf numFmtId="11" fontId="35" fillId="2" borderId="5" xfId="0" applyNumberFormat="1" applyFont="1" applyFill="1" applyBorder="1" applyAlignment="1" applyProtection="1">
      <alignment horizontal="left" vertical="top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/>
    </xf>
    <xf numFmtId="164" fontId="35" fillId="2" borderId="5" xfId="0" applyNumberFormat="1" applyFont="1" applyFill="1" applyBorder="1" applyAlignment="1">
      <alignment horizontal="center" vertical="top"/>
    </xf>
    <xf numFmtId="49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5" xfId="0" applyNumberFormat="1" applyFont="1" applyFill="1" applyBorder="1" applyAlignment="1" applyProtection="1">
      <alignment horizontal="left" vertical="top" wrapText="1"/>
    </xf>
    <xf numFmtId="164" fontId="35" fillId="2" borderId="1" xfId="0" applyNumberFormat="1" applyFont="1" applyFill="1" applyBorder="1" applyAlignment="1"/>
    <xf numFmtId="164" fontId="35" fillId="2" borderId="5" xfId="0" applyNumberFormat="1" applyFont="1" applyFill="1" applyBorder="1"/>
    <xf numFmtId="164" fontId="28" fillId="2" borderId="1" xfId="0" applyNumberFormat="1" applyFont="1" applyFill="1" applyBorder="1" applyAlignment="1">
      <alignment horizontal="left" vertical="top" wrapText="1"/>
    </xf>
    <xf numFmtId="0" fontId="37" fillId="2" borderId="1" xfId="34" applyFont="1" applyFill="1" applyBorder="1" applyAlignment="1">
      <alignment vertical="top" wrapText="1"/>
    </xf>
    <xf numFmtId="0" fontId="35" fillId="2" borderId="1" xfId="0" applyFont="1" applyFill="1" applyBorder="1" applyAlignment="1">
      <alignment vertical="top" wrapText="1"/>
    </xf>
    <xf numFmtId="164" fontId="29" fillId="2" borderId="9" xfId="0" applyNumberFormat="1" applyFont="1" applyFill="1" applyBorder="1" applyAlignment="1">
      <alignment vertical="top"/>
    </xf>
    <xf numFmtId="164" fontId="36" fillId="2" borderId="9" xfId="0" applyNumberFormat="1" applyFont="1" applyFill="1" applyBorder="1" applyAlignment="1">
      <alignment vertical="top"/>
    </xf>
    <xf numFmtId="164" fontId="36" fillId="2" borderId="10" xfId="0" applyNumberFormat="1" applyFont="1" applyFill="1" applyBorder="1" applyAlignment="1">
      <alignment vertical="top"/>
    </xf>
    <xf numFmtId="164" fontId="26" fillId="2" borderId="1" xfId="0" applyNumberFormat="1" applyFont="1" applyFill="1" applyBorder="1" applyAlignment="1">
      <alignment horizontal="center" vertical="top"/>
    </xf>
    <xf numFmtId="164" fontId="36" fillId="2" borderId="1" xfId="0" applyNumberFormat="1" applyFont="1" applyFill="1" applyBorder="1" applyAlignment="1">
      <alignment horizontal="center" vertical="top"/>
    </xf>
    <xf numFmtId="164" fontId="28" fillId="2" borderId="1" xfId="0" applyNumberFormat="1" applyFont="1" applyFill="1" applyBorder="1" applyAlignment="1">
      <alignment vertical="top" wrapText="1"/>
    </xf>
    <xf numFmtId="0" fontId="29" fillId="2" borderId="0" xfId="0" applyFont="1" applyFill="1" applyAlignment="1">
      <alignment wrapText="1"/>
    </xf>
    <xf numFmtId="164" fontId="28" fillId="2" borderId="2" xfId="0" applyNumberFormat="1" applyFont="1" applyFill="1" applyBorder="1" applyAlignment="1"/>
    <xf numFmtId="1" fontId="18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29" fillId="2" borderId="3" xfId="0" applyNumberFormat="1" applyFont="1" applyFill="1" applyBorder="1" applyAlignment="1">
      <alignment horizontal="left" vertical="center"/>
    </xf>
    <xf numFmtId="164" fontId="28" fillId="2" borderId="1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0" fontId="45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6" fillId="2" borderId="5" xfId="0" applyNumberFormat="1" applyFont="1" applyFill="1" applyBorder="1" applyAlignment="1">
      <alignment horizontal="left"/>
    </xf>
    <xf numFmtId="164" fontId="29" fillId="2" borderId="5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/>
    </xf>
    <xf numFmtId="164" fontId="28" fillId="2" borderId="1" xfId="0" applyNumberFormat="1" applyFont="1" applyFill="1" applyBorder="1" applyAlignment="1">
      <alignment horizontal="left" vertical="top"/>
    </xf>
    <xf numFmtId="164" fontId="13" fillId="2" borderId="5" xfId="0" applyNumberFormat="1" applyFont="1" applyFill="1" applyBorder="1" applyAlignment="1">
      <alignment horizontal="center"/>
    </xf>
    <xf numFmtId="164" fontId="29" fillId="2" borderId="5" xfId="0" applyNumberFormat="1" applyFont="1" applyFill="1" applyBorder="1" applyAlignment="1">
      <alignment horizontal="left" vertical="top" wrapText="1"/>
    </xf>
    <xf numFmtId="164" fontId="28" fillId="2" borderId="1" xfId="0" applyNumberFormat="1" applyFont="1" applyFill="1" applyBorder="1" applyAlignment="1">
      <alignment horizontal="center" vertical="top"/>
    </xf>
    <xf numFmtId="164" fontId="29" fillId="2" borderId="1" xfId="0" applyNumberFormat="1" applyFont="1" applyFill="1" applyBorder="1" applyAlignment="1">
      <alignment horizontal="left" vertical="top" wrapText="1"/>
    </xf>
    <xf numFmtId="164" fontId="29" fillId="2" borderId="8" xfId="0" applyNumberFormat="1" applyFont="1" applyFill="1" applyBorder="1" applyAlignment="1">
      <alignment vertical="top"/>
    </xf>
    <xf numFmtId="164" fontId="29" fillId="2" borderId="1" xfId="0" applyNumberFormat="1" applyFont="1" applyFill="1" applyBorder="1" applyAlignment="1">
      <alignment vertical="top" wrapText="1"/>
    </xf>
    <xf numFmtId="164" fontId="29" fillId="2" borderId="1" xfId="0" applyNumberFormat="1" applyFont="1" applyFill="1" applyBorder="1" applyAlignment="1">
      <alignment horizontal="center" vertical="top"/>
    </xf>
    <xf numFmtId="43" fontId="33" fillId="2" borderId="0" xfId="0" applyNumberFormat="1" applyFont="1" applyFill="1" applyAlignment="1">
      <alignment wrapText="1"/>
    </xf>
    <xf numFmtId="0" fontId="46" fillId="2" borderId="1" xfId="35" applyFont="1" applyFill="1" applyBorder="1" applyAlignment="1">
      <alignment horizontal="center" vertical="top" wrapText="1"/>
    </xf>
    <xf numFmtId="0" fontId="46" fillId="2" borderId="1" xfId="35" applyFont="1" applyFill="1" applyBorder="1" applyAlignment="1">
      <alignment horizontal="left" vertical="top" wrapText="1"/>
    </xf>
    <xf numFmtId="164" fontId="27" fillId="2" borderId="5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left" vertical="top" wrapText="1"/>
    </xf>
    <xf numFmtId="164" fontId="27" fillId="2" borderId="1" xfId="0" applyNumberFormat="1" applyFont="1" applyFill="1" applyBorder="1"/>
    <xf numFmtId="0" fontId="27" fillId="2" borderId="1" xfId="9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2" borderId="1" xfId="0" applyNumberFormat="1" applyFont="1" applyFill="1" applyBorder="1" applyAlignment="1">
      <alignment horizontal="center" vertical="top" wrapText="1"/>
    </xf>
    <xf numFmtId="164" fontId="12" fillId="2" borderId="5" xfId="0" applyNumberFormat="1" applyFont="1" applyFill="1" applyBorder="1" applyAlignment="1">
      <alignment horizontal="left" vertical="center" wrapText="1"/>
    </xf>
    <xf numFmtId="2" fontId="26" fillId="2" borderId="5" xfId="0" applyNumberFormat="1" applyFont="1" applyFill="1" applyBorder="1" applyAlignment="1">
      <alignment horizontal="center" vertical="top" wrapText="1"/>
    </xf>
    <xf numFmtId="164" fontId="36" fillId="2" borderId="1" xfId="0" applyNumberFormat="1" applyFont="1" applyFill="1" applyBorder="1" applyAlignment="1">
      <alignment horizontal="center" vertical="top" wrapText="1"/>
    </xf>
    <xf numFmtId="164" fontId="28" fillId="2" borderId="0" xfId="0" applyNumberFormat="1" applyFont="1" applyFill="1" applyBorder="1" applyAlignment="1">
      <alignment horizontal="center"/>
    </xf>
    <xf numFmtId="164" fontId="27" fillId="2" borderId="1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left" vertical="center" wrapText="1"/>
    </xf>
    <xf numFmtId="164" fontId="27" fillId="2" borderId="4" xfId="0" applyNumberFormat="1" applyFont="1" applyFill="1" applyBorder="1" applyAlignment="1"/>
    <xf numFmtId="164" fontId="13" fillId="2" borderId="7" xfId="0" applyNumberFormat="1" applyFont="1" applyFill="1" applyBorder="1"/>
    <xf numFmtId="164" fontId="35" fillId="2" borderId="7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left" vertical="top" wrapText="1"/>
    </xf>
    <xf numFmtId="164" fontId="29" fillId="2" borderId="1" xfId="0" applyNumberFormat="1" applyFont="1" applyFill="1" applyBorder="1" applyAlignment="1">
      <alignment horizontal="center" vertical="top" wrapText="1"/>
    </xf>
    <xf numFmtId="164" fontId="29" fillId="2" borderId="9" xfId="0" applyNumberFormat="1" applyFont="1" applyFill="1" applyBorder="1" applyAlignment="1">
      <alignment horizontal="center" vertical="top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5" xfId="0" applyNumberFormat="1" applyFont="1" applyFill="1" applyBorder="1" applyAlignment="1">
      <alignment horizontal="center" vertical="top"/>
    </xf>
    <xf numFmtId="164" fontId="11" fillId="2" borderId="7" xfId="0" applyNumberFormat="1" applyFont="1" applyFill="1" applyBorder="1" applyAlignment="1">
      <alignment horizontal="left" vertical="top" wrapText="1"/>
    </xf>
    <xf numFmtId="164" fontId="28" fillId="2" borderId="6" xfId="0" applyNumberFormat="1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left" vertical="top" wrapText="1"/>
    </xf>
    <xf numFmtId="164" fontId="48" fillId="2" borderId="1" xfId="0" applyNumberFormat="1" applyFont="1" applyFill="1" applyBorder="1" applyAlignment="1">
      <alignment horizontal="left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 vertical="top" wrapText="1"/>
    </xf>
    <xf numFmtId="164" fontId="35" fillId="2" borderId="6" xfId="0" applyNumberFormat="1" applyFont="1" applyFill="1" applyBorder="1" applyAlignment="1">
      <alignment horizontal="center" vertical="top" wrapText="1"/>
    </xf>
    <xf numFmtId="164" fontId="35" fillId="2" borderId="7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44" fillId="2" borderId="0" xfId="0" applyNumberFormat="1" applyFont="1" applyFill="1" applyBorder="1" applyAlignment="1">
      <alignment horizontal="left"/>
    </xf>
    <xf numFmtId="164" fontId="35" fillId="2" borderId="5" xfId="0" applyNumberFormat="1" applyFont="1" applyFill="1" applyBorder="1" applyAlignment="1">
      <alignment horizontal="left" vertical="top" wrapText="1"/>
    </xf>
    <xf numFmtId="164" fontId="35" fillId="2" borderId="6" xfId="0" applyNumberFormat="1" applyFont="1" applyFill="1" applyBorder="1" applyAlignment="1">
      <alignment horizontal="left" vertical="top" wrapText="1"/>
    </xf>
    <xf numFmtId="164" fontId="29" fillId="2" borderId="1" xfId="0" applyNumberFormat="1" applyFont="1" applyFill="1" applyBorder="1" applyAlignment="1">
      <alignment horizontal="center" vertical="top" wrapText="1"/>
    </xf>
    <xf numFmtId="164" fontId="29" fillId="2" borderId="8" xfId="0" applyNumberFormat="1" applyFont="1" applyFill="1" applyBorder="1" applyAlignment="1">
      <alignment horizontal="center" vertical="top" wrapText="1"/>
    </xf>
    <xf numFmtId="164" fontId="29" fillId="2" borderId="9" xfId="0" applyNumberFormat="1" applyFont="1" applyFill="1" applyBorder="1" applyAlignment="1">
      <alignment horizontal="center" vertical="top" wrapText="1"/>
    </xf>
    <xf numFmtId="164" fontId="29" fillId="2" borderId="10" xfId="0" applyNumberFormat="1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164" fontId="35" fillId="2" borderId="7" xfId="0" applyNumberFormat="1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164" fontId="34" fillId="2" borderId="5" xfId="0" applyNumberFormat="1" applyFont="1" applyFill="1" applyBorder="1" applyAlignment="1">
      <alignment horizontal="center" vertical="center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34" fillId="2" borderId="8" xfId="0" applyNumberFormat="1" applyFont="1" applyFill="1" applyBorder="1" applyAlignment="1">
      <alignment horizontal="center" vertical="center" wrapText="1"/>
    </xf>
    <xf numFmtId="164" fontId="34" fillId="2" borderId="9" xfId="0" applyNumberFormat="1" applyFont="1" applyFill="1" applyBorder="1" applyAlignment="1">
      <alignment horizontal="center" vertical="center" wrapText="1"/>
    </xf>
    <xf numFmtId="164" fontId="34" fillId="2" borderId="10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29" fillId="2" borderId="3" xfId="0" applyNumberFormat="1" applyFont="1" applyFill="1" applyBorder="1" applyAlignment="1">
      <alignment horizontal="left" vertical="top" wrapText="1"/>
    </xf>
    <xf numFmtId="164" fontId="29" fillId="2" borderId="2" xfId="0" applyNumberFormat="1" applyFont="1" applyFill="1" applyBorder="1" applyAlignment="1">
      <alignment horizontal="left" vertical="top" wrapText="1"/>
    </xf>
    <xf numFmtId="164" fontId="29" fillId="2" borderId="4" xfId="0" applyNumberFormat="1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right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7" xfId="0" applyNumberFormat="1" applyFont="1" applyFill="1" applyBorder="1" applyAlignment="1">
      <alignment horizontal="left" vertical="top" wrapText="1"/>
    </xf>
    <xf numFmtId="164" fontId="28" fillId="2" borderId="8" xfId="0" applyNumberFormat="1" applyFont="1" applyFill="1" applyBorder="1" applyAlignment="1">
      <alignment horizontal="left" vertical="top" wrapText="1"/>
    </xf>
    <xf numFmtId="164" fontId="28" fillId="2" borderId="9" xfId="0" applyNumberFormat="1" applyFont="1" applyFill="1" applyBorder="1" applyAlignment="1">
      <alignment horizontal="left" vertical="top" wrapText="1"/>
    </xf>
    <xf numFmtId="164" fontId="28" fillId="2" borderId="10" xfId="0" applyNumberFormat="1" applyFont="1" applyFill="1" applyBorder="1" applyAlignment="1">
      <alignment horizontal="left" vertical="top" wrapText="1"/>
    </xf>
    <xf numFmtId="164" fontId="17" fillId="2" borderId="11" xfId="0" applyNumberFormat="1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/>
    </xf>
    <xf numFmtId="164" fontId="28" fillId="2" borderId="7" xfId="0" applyNumberFormat="1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left" vertical="top" wrapText="1"/>
    </xf>
    <xf numFmtId="164" fontId="11" fillId="2" borderId="7" xfId="0" applyNumberFormat="1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28" fillId="2" borderId="6" xfId="0" applyNumberFormat="1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 wrapText="1"/>
    </xf>
    <xf numFmtId="164" fontId="28" fillId="2" borderId="6" xfId="0" applyNumberFormat="1" applyFont="1" applyFill="1" applyBorder="1" applyAlignment="1">
      <alignment horizontal="center" vertical="top" wrapText="1"/>
    </xf>
    <xf numFmtId="164" fontId="28" fillId="2" borderId="7" xfId="0" applyNumberFormat="1" applyFont="1" applyFill="1" applyBorder="1" applyAlignment="1">
      <alignment horizontal="center" vertical="top" wrapText="1"/>
    </xf>
    <xf numFmtId="164" fontId="28" fillId="2" borderId="8" xfId="0" applyNumberFormat="1" applyFont="1" applyFill="1" applyBorder="1" applyAlignment="1">
      <alignment horizontal="center" vertical="top" wrapText="1"/>
    </xf>
    <xf numFmtId="164" fontId="28" fillId="2" borderId="9" xfId="0" applyNumberFormat="1" applyFont="1" applyFill="1" applyBorder="1" applyAlignment="1">
      <alignment horizontal="center" vertical="top" wrapText="1"/>
    </xf>
    <xf numFmtId="164" fontId="28" fillId="2" borderId="10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top" wrapText="1"/>
    </xf>
  </cellXfs>
  <cellStyles count="36">
    <cellStyle name="Обычный" xfId="0" builtinId="0"/>
    <cellStyle name="Обычный 10" xfId="34"/>
    <cellStyle name="Обычный 11" xfId="35"/>
    <cellStyle name="Обычный 2" xfId="1"/>
    <cellStyle name="Обычный 2 2" xfId="8"/>
    <cellStyle name="Обычный 3" xfId="2"/>
    <cellStyle name="Обычный 3 2" xfId="5"/>
    <cellStyle name="Обычный 3 2 2" xfId="13"/>
    <cellStyle name="Обычный 3 2 2 2" xfId="28"/>
    <cellStyle name="Обычный 3 2 3" xfId="21"/>
    <cellStyle name="Обычный 3 3" xfId="11"/>
    <cellStyle name="Обычный 3 3 2" xfId="26"/>
    <cellStyle name="Обычный 3 4" xfId="19"/>
    <cellStyle name="Обычный 4" xfId="3"/>
    <cellStyle name="Обычный 4 2" xfId="6"/>
    <cellStyle name="Обычный 4 2 2" xfId="14"/>
    <cellStyle name="Обычный 4 2 2 2" xfId="29"/>
    <cellStyle name="Обычный 4 2 3" xfId="22"/>
    <cellStyle name="Обычный 4 3" xfId="12"/>
    <cellStyle name="Обычный 4 3 2" xfId="27"/>
    <cellStyle name="Обычный 4 4" xfId="20"/>
    <cellStyle name="Обычный 5" xfId="7"/>
    <cellStyle name="Обычный 5 2" xfId="15"/>
    <cellStyle name="Обычный 5 2 2" xfId="30"/>
    <cellStyle name="Обычный 5 3" xfId="23"/>
    <cellStyle name="Обычный 6" xfId="9"/>
    <cellStyle name="Обычный 6 2" xfId="16"/>
    <cellStyle name="Обычный 6 2 2" xfId="31"/>
    <cellStyle name="Обычный 6 3" xfId="24"/>
    <cellStyle name="Обычный 7" xfId="10"/>
    <cellStyle name="Обычный 7 2" xfId="25"/>
    <cellStyle name="Обычный 8" xfId="17"/>
    <cellStyle name="Обычный 8 2" xfId="32"/>
    <cellStyle name="Обычный 9" xfId="18"/>
    <cellStyle name="Обычный 9 2" xfId="3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V398"/>
  <sheetViews>
    <sheetView tabSelected="1" zoomScale="50" zoomScaleNormal="50" workbookViewId="0">
      <pane xSplit="3" ySplit="7" topLeftCell="D204" activePane="bottomRight" state="frozen"/>
      <selection pane="topRight" activeCell="D1" sqref="D1"/>
      <selection pane="bottomLeft" activeCell="A8" sqref="A8"/>
      <selection pane="bottomRight" sqref="A1:AF213"/>
    </sheetView>
  </sheetViews>
  <sheetFormatPr defaultColWidth="9.109375" defaultRowHeight="20.399999999999999" x14ac:dyDescent="0.35"/>
  <cols>
    <col min="1" max="1" width="9.88671875" style="25" customWidth="1"/>
    <col min="2" max="2" width="33.5546875" style="39" customWidth="1"/>
    <col min="3" max="3" width="17.109375" style="35" customWidth="1"/>
    <col min="4" max="4" width="13.33203125" style="35" customWidth="1"/>
    <col min="5" max="5" width="17.88671875" style="35" customWidth="1"/>
    <col min="6" max="6" width="13.6640625" style="35" customWidth="1"/>
    <col min="7" max="7" width="12.5546875" style="35" customWidth="1"/>
    <col min="8" max="8" width="10.88671875" style="35" customWidth="1"/>
    <col min="9" max="9" width="12.44140625" style="35" customWidth="1"/>
    <col min="10" max="10" width="10.33203125" style="35" customWidth="1"/>
    <col min="11" max="11" width="19" style="35" customWidth="1"/>
    <col min="12" max="12" width="12.5546875" style="35" customWidth="1"/>
    <col min="13" max="13" width="9.88671875" style="35" customWidth="1"/>
    <col min="14" max="14" width="12.109375" style="35" customWidth="1"/>
    <col min="15" max="15" width="11.6640625" style="35" customWidth="1"/>
    <col min="16" max="16" width="12.88671875" style="35" customWidth="1"/>
    <col min="17" max="17" width="16.33203125" style="35" customWidth="1"/>
    <col min="18" max="18" width="15" style="35" customWidth="1"/>
    <col min="19" max="19" width="11.88671875" style="35" customWidth="1"/>
    <col min="20" max="20" width="12.109375" style="35" customWidth="1"/>
    <col min="21" max="21" width="9.5546875" style="35" customWidth="1"/>
    <col min="22" max="22" width="10.6640625" style="35" customWidth="1"/>
    <col min="23" max="23" width="17.6640625" style="35" customWidth="1"/>
    <col min="24" max="24" width="13.6640625" style="35" customWidth="1"/>
    <col min="25" max="25" width="10.109375" style="35" customWidth="1"/>
    <col min="26" max="26" width="11.33203125" style="35" customWidth="1"/>
    <col min="27" max="27" width="20.44140625" style="35" customWidth="1"/>
    <col min="28" max="28" width="11.6640625" style="35" customWidth="1"/>
    <col min="29" max="29" width="12.6640625" style="35" customWidth="1"/>
    <col min="30" max="30" width="10.88671875" style="35" customWidth="1"/>
    <col min="31" max="31" width="20.6640625" style="35" customWidth="1"/>
    <col min="32" max="32" width="11.33203125" style="35" customWidth="1"/>
    <col min="33" max="33" width="30.44140625" style="25" customWidth="1"/>
    <col min="34" max="16384" width="9.109375" style="25"/>
  </cols>
  <sheetData>
    <row r="1" spans="1:126" s="1" customFormat="1" ht="22.8" x14ac:dyDescent="0.4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54"/>
    </row>
    <row r="2" spans="1:126" s="1" customFormat="1" ht="12" customHeight="1" x14ac:dyDescent="0.4">
      <c r="A2" s="54"/>
      <c r="B2" s="92"/>
      <c r="C2" s="55"/>
      <c r="D2" s="55"/>
      <c r="E2" s="55"/>
      <c r="F2" s="55"/>
      <c r="G2" s="55"/>
      <c r="H2" s="55"/>
      <c r="I2" s="117"/>
      <c r="J2" s="117"/>
      <c r="K2" s="117"/>
      <c r="L2" s="117"/>
      <c r="M2" s="55"/>
      <c r="N2" s="55"/>
      <c r="O2" s="117"/>
      <c r="P2" s="117"/>
      <c r="Q2" s="117"/>
      <c r="R2" s="117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4"/>
    </row>
    <row r="3" spans="1:126" s="1" customFormat="1" ht="22.8" x14ac:dyDescent="0.35">
      <c r="A3" s="199" t="s">
        <v>287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56"/>
    </row>
    <row r="4" spans="1:126" x14ac:dyDescent="0.35">
      <c r="B4" s="9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27"/>
    </row>
    <row r="5" spans="1:126" s="2" customFormat="1" ht="45.75" customHeight="1" x14ac:dyDescent="0.3">
      <c r="A5" s="204"/>
      <c r="B5" s="179" t="s">
        <v>18</v>
      </c>
      <c r="C5" s="179" t="s">
        <v>280</v>
      </c>
      <c r="D5" s="181" t="s">
        <v>174</v>
      </c>
      <c r="E5" s="182"/>
      <c r="F5" s="182"/>
      <c r="G5" s="182"/>
      <c r="H5" s="183"/>
      <c r="I5" s="181" t="s">
        <v>175</v>
      </c>
      <c r="J5" s="182"/>
      <c r="K5" s="182"/>
      <c r="L5" s="182"/>
      <c r="M5" s="182"/>
      <c r="N5" s="183"/>
      <c r="O5" s="181" t="s">
        <v>176</v>
      </c>
      <c r="P5" s="182"/>
      <c r="Q5" s="182"/>
      <c r="R5" s="182"/>
      <c r="S5" s="182"/>
      <c r="T5" s="183"/>
      <c r="U5" s="184" t="s">
        <v>177</v>
      </c>
      <c r="V5" s="184"/>
      <c r="W5" s="184"/>
      <c r="X5" s="184"/>
      <c r="Y5" s="184"/>
      <c r="Z5" s="184"/>
      <c r="AA5" s="181" t="s">
        <v>178</v>
      </c>
      <c r="AB5" s="182"/>
      <c r="AC5" s="182"/>
      <c r="AD5" s="183"/>
      <c r="AE5" s="176" t="s">
        <v>271</v>
      </c>
      <c r="AF5" s="178" t="s">
        <v>33</v>
      </c>
      <c r="AG5" s="28"/>
    </row>
    <row r="6" spans="1:126" s="2" customFormat="1" ht="207.6" customHeight="1" x14ac:dyDescent="0.3">
      <c r="A6" s="205"/>
      <c r="B6" s="180"/>
      <c r="C6" s="180"/>
      <c r="D6" s="142" t="s">
        <v>0</v>
      </c>
      <c r="E6" s="142" t="s">
        <v>7</v>
      </c>
      <c r="F6" s="142" t="s">
        <v>202</v>
      </c>
      <c r="G6" s="142" t="s">
        <v>22</v>
      </c>
      <c r="H6" s="142" t="s">
        <v>31</v>
      </c>
      <c r="I6" s="142" t="s">
        <v>0</v>
      </c>
      <c r="J6" s="142" t="s">
        <v>278</v>
      </c>
      <c r="K6" s="157" t="s">
        <v>7</v>
      </c>
      <c r="L6" s="157" t="s">
        <v>202</v>
      </c>
      <c r="M6" s="157" t="s">
        <v>22</v>
      </c>
      <c r="N6" s="157" t="s">
        <v>31</v>
      </c>
      <c r="O6" s="157" t="s">
        <v>2</v>
      </c>
      <c r="P6" s="157" t="s">
        <v>34</v>
      </c>
      <c r="Q6" s="157" t="s">
        <v>7</v>
      </c>
      <c r="R6" s="157" t="s">
        <v>202</v>
      </c>
      <c r="S6" s="157" t="s">
        <v>22</v>
      </c>
      <c r="T6" s="157" t="s">
        <v>31</v>
      </c>
      <c r="U6" s="157" t="s">
        <v>2</v>
      </c>
      <c r="V6" s="157" t="s">
        <v>278</v>
      </c>
      <c r="W6" s="157" t="s">
        <v>7</v>
      </c>
      <c r="X6" s="142" t="s">
        <v>202</v>
      </c>
      <c r="Y6" s="142" t="s">
        <v>22</v>
      </c>
      <c r="Z6" s="142" t="s">
        <v>32</v>
      </c>
      <c r="AA6" s="141" t="s">
        <v>279</v>
      </c>
      <c r="AB6" s="141" t="s">
        <v>179</v>
      </c>
      <c r="AC6" s="141" t="s">
        <v>180</v>
      </c>
      <c r="AD6" s="131" t="s">
        <v>181</v>
      </c>
      <c r="AE6" s="177"/>
      <c r="AF6" s="17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</row>
    <row r="7" spans="1:126" s="3" customFormat="1" ht="21" x14ac:dyDescent="0.3">
      <c r="A7" s="94">
        <v>1</v>
      </c>
      <c r="B7" s="95">
        <v>2</v>
      </c>
      <c r="C7" s="95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  <c r="W7" s="58">
        <v>23</v>
      </c>
      <c r="X7" s="58">
        <v>24</v>
      </c>
      <c r="Y7" s="58">
        <v>25</v>
      </c>
      <c r="Z7" s="58">
        <v>26</v>
      </c>
      <c r="AA7" s="58">
        <v>27</v>
      </c>
      <c r="AB7" s="58">
        <v>28</v>
      </c>
      <c r="AC7" s="58">
        <v>29</v>
      </c>
      <c r="AD7" s="58">
        <v>30</v>
      </c>
      <c r="AE7" s="58">
        <v>31</v>
      </c>
      <c r="AF7" s="58">
        <v>32</v>
      </c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</row>
    <row r="8" spans="1:126" s="36" customFormat="1" ht="52.2" hidden="1" x14ac:dyDescent="0.35">
      <c r="A8" s="96"/>
      <c r="B8" s="83" t="s">
        <v>38</v>
      </c>
      <c r="C8" s="97"/>
      <c r="D8" s="59">
        <f t="shared" ref="D8:Z8" si="0">D10+D25+D67+D93+D106+D113+D131+D139+D151+D160+D164</f>
        <v>8166884</v>
      </c>
      <c r="E8" s="59">
        <f t="shared" si="0"/>
        <v>4532958.5</v>
      </c>
      <c r="F8" s="59">
        <f t="shared" si="0"/>
        <v>4826.8999999999996</v>
      </c>
      <c r="G8" s="59">
        <f t="shared" si="0"/>
        <v>160091</v>
      </c>
      <c r="H8" s="59">
        <f t="shared" si="0"/>
        <v>691410.2</v>
      </c>
      <c r="I8" s="59">
        <f t="shared" si="0"/>
        <v>4171606.2</v>
      </c>
      <c r="J8" s="59">
        <f t="shared" si="0"/>
        <v>0</v>
      </c>
      <c r="K8" s="59">
        <f t="shared" si="0"/>
        <v>3455127.8000000003</v>
      </c>
      <c r="L8" s="59">
        <f t="shared" si="0"/>
        <v>133068.9</v>
      </c>
      <c r="M8" s="59">
        <f t="shared" si="0"/>
        <v>30474.3</v>
      </c>
      <c r="N8" s="59">
        <f t="shared" si="0"/>
        <v>115754</v>
      </c>
      <c r="O8" s="59">
        <f t="shared" si="0"/>
        <v>70943.100000000006</v>
      </c>
      <c r="P8" s="59">
        <f t="shared" si="0"/>
        <v>0</v>
      </c>
      <c r="Q8" s="59">
        <f t="shared" si="0"/>
        <v>637659.16599999997</v>
      </c>
      <c r="R8" s="59">
        <f t="shared" si="0"/>
        <v>4826.8999999999996</v>
      </c>
      <c r="S8" s="59">
        <f t="shared" si="0"/>
        <v>0</v>
      </c>
      <c r="T8" s="59">
        <f t="shared" si="0"/>
        <v>0</v>
      </c>
      <c r="U8" s="59">
        <f t="shared" si="0"/>
        <v>0</v>
      </c>
      <c r="V8" s="59">
        <f t="shared" si="0"/>
        <v>0</v>
      </c>
      <c r="W8" s="59">
        <f t="shared" si="0"/>
        <v>556370.26600000006</v>
      </c>
      <c r="X8" s="59">
        <f t="shared" si="0"/>
        <v>4826.8999999999996</v>
      </c>
      <c r="Y8" s="59">
        <f t="shared" si="0"/>
        <v>0</v>
      </c>
      <c r="Z8" s="59">
        <f t="shared" si="0"/>
        <v>0</v>
      </c>
      <c r="AA8" s="59"/>
      <c r="AB8" s="59"/>
      <c r="AC8" s="59"/>
      <c r="AD8" s="59"/>
      <c r="AE8" s="60"/>
      <c r="AF8" s="59"/>
      <c r="AG8" s="15"/>
    </row>
    <row r="9" spans="1:126" s="4" customFormat="1" ht="21" hidden="1" x14ac:dyDescent="0.35">
      <c r="A9" s="98"/>
      <c r="B9" s="99" t="s">
        <v>11</v>
      </c>
      <c r="C9" s="9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32"/>
      <c r="P9" s="132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42"/>
      <c r="AF9" s="130"/>
      <c r="AG9" s="16"/>
    </row>
    <row r="10" spans="1:126" ht="69.599999999999994" hidden="1" x14ac:dyDescent="0.25">
      <c r="A10" s="7"/>
      <c r="B10" s="83" t="s">
        <v>71</v>
      </c>
      <c r="C10" s="100">
        <v>369204</v>
      </c>
      <c r="D10" s="61">
        <f>D11+D12+D13+D14+D15+D16+D17+D18+D20+D23</f>
        <v>0</v>
      </c>
      <c r="E10" s="61">
        <f>E11+E12+E13+E14+E15+E16+E17+E18+E20+E23</f>
        <v>368225.10000000003</v>
      </c>
      <c r="F10" s="61">
        <f t="shared" ref="F10:H10" si="1">F11+F12+F13+F14+F15+F16+F17+F18+F20+F23</f>
        <v>0</v>
      </c>
      <c r="G10" s="61">
        <f t="shared" si="1"/>
        <v>0</v>
      </c>
      <c r="H10" s="61">
        <f t="shared" si="1"/>
        <v>0</v>
      </c>
      <c r="I10" s="61">
        <f>I11+I12+I13+I14+I15+I16+I17+I18+I19+I20+I23</f>
        <v>0</v>
      </c>
      <c r="J10" s="61">
        <f t="shared" ref="J10:Z10" si="2">J11+J12+J13+J14+J15+J16+J17+J18+J19+J20+J23</f>
        <v>0</v>
      </c>
      <c r="K10" s="61">
        <f t="shared" si="2"/>
        <v>361671.70000000007</v>
      </c>
      <c r="L10" s="61">
        <f t="shared" si="2"/>
        <v>7532.2999999999993</v>
      </c>
      <c r="M10" s="61">
        <f t="shared" si="2"/>
        <v>0</v>
      </c>
      <c r="N10" s="61">
        <f t="shared" si="2"/>
        <v>0</v>
      </c>
      <c r="O10" s="61">
        <f t="shared" si="2"/>
        <v>0</v>
      </c>
      <c r="P10" s="61">
        <f t="shared" si="2"/>
        <v>0</v>
      </c>
      <c r="Q10" s="61">
        <f t="shared" si="2"/>
        <v>83034.900000000009</v>
      </c>
      <c r="R10" s="61">
        <f t="shared" si="2"/>
        <v>0</v>
      </c>
      <c r="S10" s="61">
        <f t="shared" si="2"/>
        <v>0</v>
      </c>
      <c r="T10" s="61">
        <f t="shared" si="2"/>
        <v>0</v>
      </c>
      <c r="U10" s="61">
        <f t="shared" si="2"/>
        <v>0</v>
      </c>
      <c r="V10" s="61">
        <f t="shared" si="2"/>
        <v>0</v>
      </c>
      <c r="W10" s="61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/>
      <c r="AB10" s="61"/>
      <c r="AC10" s="61"/>
      <c r="AD10" s="61"/>
      <c r="AE10" s="62"/>
      <c r="AF10" s="63"/>
      <c r="AG10" s="17"/>
    </row>
    <row r="11" spans="1:126" ht="96.75" hidden="1" customHeight="1" x14ac:dyDescent="0.25">
      <c r="A11" s="52" t="s">
        <v>58</v>
      </c>
      <c r="B11" s="83" t="s">
        <v>71</v>
      </c>
      <c r="C11" s="83" t="s">
        <v>21</v>
      </c>
      <c r="D11" s="64">
        <v>0</v>
      </c>
      <c r="E11" s="64">
        <v>216432.5</v>
      </c>
      <c r="F11" s="64"/>
      <c r="G11" s="64">
        <v>0</v>
      </c>
      <c r="H11" s="64">
        <v>0</v>
      </c>
      <c r="I11" s="64">
        <v>0</v>
      </c>
      <c r="J11" s="64">
        <v>0</v>
      </c>
      <c r="K11" s="64">
        <v>227250.2</v>
      </c>
      <c r="L11" s="64">
        <v>4679.8999999999996</v>
      </c>
      <c r="M11" s="64">
        <v>0</v>
      </c>
      <c r="N11" s="64">
        <v>0</v>
      </c>
      <c r="O11" s="64">
        <v>0</v>
      </c>
      <c r="P11" s="64">
        <v>0</v>
      </c>
      <c r="Q11" s="64">
        <v>63146.6</v>
      </c>
      <c r="R11" s="64"/>
      <c r="S11" s="64">
        <v>0</v>
      </c>
      <c r="T11" s="64">
        <v>0</v>
      </c>
      <c r="U11" s="64">
        <v>0</v>
      </c>
      <c r="V11" s="64">
        <v>0</v>
      </c>
      <c r="W11" s="64"/>
      <c r="X11" s="64"/>
      <c r="Y11" s="64">
        <v>0</v>
      </c>
      <c r="Z11" s="64">
        <v>0</v>
      </c>
      <c r="AA11" s="64"/>
      <c r="AB11" s="64"/>
      <c r="AC11" s="64"/>
      <c r="AD11" s="64"/>
      <c r="AE11" s="65"/>
      <c r="AF11" s="65"/>
      <c r="AG11" s="10"/>
    </row>
    <row r="12" spans="1:126" ht="308.25" hidden="1" customHeight="1" x14ac:dyDescent="0.35">
      <c r="A12" s="144" t="s">
        <v>50</v>
      </c>
      <c r="B12" s="83" t="s">
        <v>49</v>
      </c>
      <c r="C12" s="83" t="s">
        <v>21</v>
      </c>
      <c r="D12" s="64">
        <v>0</v>
      </c>
      <c r="E12" s="64">
        <v>50208.2</v>
      </c>
      <c r="F12" s="64"/>
      <c r="G12" s="64">
        <v>0</v>
      </c>
      <c r="H12" s="64">
        <v>0</v>
      </c>
      <c r="I12" s="64">
        <v>0</v>
      </c>
      <c r="J12" s="64">
        <v>0</v>
      </c>
      <c r="K12" s="64">
        <v>44535.4</v>
      </c>
      <c r="M12" s="64"/>
      <c r="N12" s="64"/>
      <c r="O12" s="64"/>
      <c r="P12" s="64"/>
      <c r="Q12" s="64">
        <v>11610</v>
      </c>
      <c r="R12" s="64"/>
      <c r="S12" s="64"/>
      <c r="T12" s="64"/>
      <c r="U12" s="64"/>
      <c r="V12" s="64"/>
      <c r="W12" s="64"/>
      <c r="X12" s="64"/>
      <c r="Y12" s="64">
        <v>0</v>
      </c>
      <c r="Z12" s="64">
        <v>0</v>
      </c>
      <c r="AA12" s="64"/>
      <c r="AB12" s="64"/>
      <c r="AC12" s="64"/>
      <c r="AD12" s="64"/>
      <c r="AE12" s="138"/>
      <c r="AF12" s="152"/>
      <c r="AG12" s="26"/>
    </row>
    <row r="13" spans="1:126" ht="129" hidden="1" customHeight="1" x14ac:dyDescent="0.25">
      <c r="A13" s="143" t="s">
        <v>51</v>
      </c>
      <c r="B13" s="101" t="s">
        <v>52</v>
      </c>
      <c r="C13" s="101" t="s">
        <v>21</v>
      </c>
      <c r="D13" s="135">
        <v>0</v>
      </c>
      <c r="E13" s="135">
        <v>38346.9</v>
      </c>
      <c r="F13" s="135"/>
      <c r="G13" s="135">
        <v>0</v>
      </c>
      <c r="H13" s="135">
        <v>0</v>
      </c>
      <c r="I13" s="135">
        <v>0</v>
      </c>
      <c r="J13" s="135">
        <v>0</v>
      </c>
      <c r="K13" s="154">
        <v>36886.9</v>
      </c>
      <c r="L13" s="154"/>
      <c r="M13" s="154"/>
      <c r="N13" s="154"/>
      <c r="O13" s="154"/>
      <c r="P13" s="154"/>
      <c r="Q13" s="154">
        <v>6495.6</v>
      </c>
      <c r="R13" s="154"/>
      <c r="S13" s="154"/>
      <c r="T13" s="154"/>
      <c r="U13" s="154"/>
      <c r="V13" s="154"/>
      <c r="W13" s="154"/>
      <c r="X13" s="135"/>
      <c r="Y13" s="135">
        <v>0</v>
      </c>
      <c r="Z13" s="135">
        <v>0</v>
      </c>
      <c r="AA13" s="135"/>
      <c r="AB13" s="135"/>
      <c r="AC13" s="135"/>
      <c r="AD13" s="135"/>
      <c r="AE13" s="138"/>
      <c r="AF13" s="152"/>
      <c r="AG13" s="26"/>
    </row>
    <row r="14" spans="1:126" ht="285" hidden="1" customHeight="1" x14ac:dyDescent="0.25">
      <c r="A14" s="143" t="s">
        <v>53</v>
      </c>
      <c r="B14" s="102" t="s">
        <v>54</v>
      </c>
      <c r="C14" s="101" t="s">
        <v>21</v>
      </c>
      <c r="D14" s="135">
        <v>0</v>
      </c>
      <c r="E14" s="135">
        <v>44115</v>
      </c>
      <c r="F14" s="135"/>
      <c r="G14" s="135">
        <v>0</v>
      </c>
      <c r="H14" s="135">
        <v>0</v>
      </c>
      <c r="I14" s="135">
        <v>0</v>
      </c>
      <c r="J14" s="135">
        <v>0</v>
      </c>
      <c r="K14" s="154">
        <v>37977.800000000003</v>
      </c>
      <c r="L14" s="154">
        <v>1022.2</v>
      </c>
      <c r="M14" s="154"/>
      <c r="N14" s="154"/>
      <c r="O14" s="154"/>
      <c r="P14" s="154"/>
      <c r="Q14" s="154">
        <v>1022.2</v>
      </c>
      <c r="R14" s="154"/>
      <c r="S14" s="154"/>
      <c r="T14" s="64"/>
      <c r="U14" s="154"/>
      <c r="V14" s="154"/>
      <c r="W14" s="154"/>
      <c r="X14" s="135"/>
      <c r="Y14" s="64">
        <v>0</v>
      </c>
      <c r="Z14" s="135">
        <v>0</v>
      </c>
      <c r="AA14" s="135"/>
      <c r="AB14" s="135"/>
      <c r="AC14" s="135"/>
      <c r="AD14" s="135"/>
      <c r="AE14" s="138"/>
      <c r="AF14" s="138"/>
      <c r="AG14" s="18"/>
    </row>
    <row r="15" spans="1:126" ht="136.5" hidden="1" customHeight="1" x14ac:dyDescent="0.25">
      <c r="A15" s="52" t="s">
        <v>55</v>
      </c>
      <c r="B15" s="103" t="s">
        <v>56</v>
      </c>
      <c r="C15" s="104" t="s">
        <v>57</v>
      </c>
      <c r="D15" s="135">
        <v>0</v>
      </c>
      <c r="E15" s="135">
        <v>2000</v>
      </c>
      <c r="F15" s="135"/>
      <c r="G15" s="135">
        <v>0</v>
      </c>
      <c r="H15" s="135">
        <v>0</v>
      </c>
      <c r="I15" s="135">
        <v>0</v>
      </c>
      <c r="J15" s="135">
        <v>0</v>
      </c>
      <c r="K15" s="154">
        <v>2000</v>
      </c>
      <c r="L15" s="154"/>
      <c r="M15" s="154"/>
      <c r="N15" s="154"/>
      <c r="O15" s="154"/>
      <c r="P15" s="154"/>
      <c r="Q15" s="154">
        <v>0</v>
      </c>
      <c r="R15" s="154"/>
      <c r="S15" s="154"/>
      <c r="T15" s="64"/>
      <c r="U15" s="154"/>
      <c r="V15" s="154"/>
      <c r="W15" s="154"/>
      <c r="X15" s="135"/>
      <c r="Y15" s="135"/>
      <c r="Z15" s="64"/>
      <c r="AA15" s="135"/>
      <c r="AB15" s="135"/>
      <c r="AC15" s="135"/>
      <c r="AD15" s="135"/>
      <c r="AE15" s="138"/>
      <c r="AF15" s="138"/>
      <c r="AG15" s="18"/>
    </row>
    <row r="16" spans="1:126" ht="120" hidden="1" customHeight="1" x14ac:dyDescent="0.25">
      <c r="A16" s="149" t="s">
        <v>59</v>
      </c>
      <c r="B16" s="101" t="s">
        <v>60</v>
      </c>
      <c r="C16" s="101" t="s">
        <v>21</v>
      </c>
      <c r="D16" s="135">
        <v>0</v>
      </c>
      <c r="E16" s="135">
        <v>6453.1</v>
      </c>
      <c r="F16" s="135"/>
      <c r="G16" s="135">
        <v>0</v>
      </c>
      <c r="H16" s="135">
        <v>0</v>
      </c>
      <c r="I16" s="135">
        <v>0</v>
      </c>
      <c r="J16" s="135">
        <v>0</v>
      </c>
      <c r="K16" s="154">
        <v>2617.3000000000002</v>
      </c>
      <c r="L16" s="154"/>
      <c r="M16" s="154"/>
      <c r="N16" s="154"/>
      <c r="O16" s="154"/>
      <c r="P16" s="154"/>
      <c r="Q16" s="154">
        <v>0</v>
      </c>
      <c r="R16" s="154"/>
      <c r="S16" s="154"/>
      <c r="T16" s="64"/>
      <c r="U16" s="154"/>
      <c r="V16" s="154"/>
      <c r="W16" s="154"/>
      <c r="X16" s="135"/>
      <c r="Y16" s="64"/>
      <c r="Z16" s="135"/>
      <c r="AA16" s="135"/>
      <c r="AB16" s="135"/>
      <c r="AC16" s="135"/>
      <c r="AD16" s="135"/>
      <c r="AE16" s="138"/>
      <c r="AF16" s="66"/>
      <c r="AG16" s="18"/>
    </row>
    <row r="17" spans="1:33" ht="226.5" hidden="1" customHeight="1" x14ac:dyDescent="0.25">
      <c r="A17" s="52" t="s">
        <v>61</v>
      </c>
      <c r="B17" s="104" t="s">
        <v>62</v>
      </c>
      <c r="C17" s="104" t="s">
        <v>21</v>
      </c>
      <c r="D17" s="135">
        <v>0</v>
      </c>
      <c r="E17" s="135">
        <v>311.7</v>
      </c>
      <c r="F17" s="135"/>
      <c r="G17" s="135">
        <v>0</v>
      </c>
      <c r="H17" s="135">
        <v>0</v>
      </c>
      <c r="I17" s="135">
        <v>0</v>
      </c>
      <c r="J17" s="135">
        <v>0</v>
      </c>
      <c r="K17" s="154">
        <v>271</v>
      </c>
      <c r="L17" s="154"/>
      <c r="M17" s="154"/>
      <c r="N17" s="154"/>
      <c r="O17" s="154"/>
      <c r="P17" s="154"/>
      <c r="Q17" s="154">
        <v>0</v>
      </c>
      <c r="R17" s="154"/>
      <c r="S17" s="154"/>
      <c r="T17" s="154"/>
      <c r="U17" s="154"/>
      <c r="V17" s="154"/>
      <c r="W17" s="154"/>
      <c r="X17" s="135"/>
      <c r="Y17" s="135"/>
      <c r="Z17" s="135"/>
      <c r="AA17" s="135"/>
      <c r="AB17" s="135"/>
      <c r="AC17" s="135"/>
      <c r="AD17" s="135"/>
      <c r="AE17" s="138"/>
      <c r="AF17" s="138"/>
      <c r="AG17" s="26"/>
    </row>
    <row r="18" spans="1:33" ht="118.5" hidden="1" customHeight="1" x14ac:dyDescent="0.25">
      <c r="A18" s="105" t="s">
        <v>63</v>
      </c>
      <c r="B18" s="104" t="s">
        <v>8</v>
      </c>
      <c r="C18" s="104" t="s">
        <v>21</v>
      </c>
      <c r="D18" s="135">
        <v>0</v>
      </c>
      <c r="E18" s="135">
        <v>507.9</v>
      </c>
      <c r="F18" s="135"/>
      <c r="G18" s="135">
        <v>0</v>
      </c>
      <c r="H18" s="135">
        <v>0</v>
      </c>
      <c r="I18" s="135">
        <v>0</v>
      </c>
      <c r="J18" s="135">
        <v>0</v>
      </c>
      <c r="K18" s="154">
        <v>507.9</v>
      </c>
      <c r="L18" s="154"/>
      <c r="M18" s="154"/>
      <c r="N18" s="154"/>
      <c r="O18" s="154"/>
      <c r="P18" s="154"/>
      <c r="Q18" s="154">
        <v>0</v>
      </c>
      <c r="R18" s="154"/>
      <c r="S18" s="154"/>
      <c r="T18" s="154"/>
      <c r="U18" s="154"/>
      <c r="V18" s="154"/>
      <c r="W18" s="154"/>
      <c r="X18" s="135"/>
      <c r="Y18" s="135"/>
      <c r="Z18" s="135"/>
      <c r="AA18" s="135"/>
      <c r="AB18" s="135"/>
      <c r="AC18" s="135"/>
      <c r="AD18" s="135"/>
      <c r="AE18" s="138"/>
      <c r="AF18" s="138"/>
      <c r="AG18" s="26"/>
    </row>
    <row r="19" spans="1:33" ht="118.5" hidden="1" customHeight="1" x14ac:dyDescent="0.25">
      <c r="A19" s="105" t="s">
        <v>248</v>
      </c>
      <c r="B19" s="101" t="s">
        <v>249</v>
      </c>
      <c r="C19" s="104" t="s">
        <v>21</v>
      </c>
      <c r="D19" s="135"/>
      <c r="E19" s="135"/>
      <c r="F19" s="135"/>
      <c r="G19" s="135"/>
      <c r="H19" s="135"/>
      <c r="I19" s="135"/>
      <c r="J19" s="135"/>
      <c r="K19" s="154">
        <v>0</v>
      </c>
      <c r="L19" s="154">
        <v>1069.7</v>
      </c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35"/>
      <c r="Y19" s="135"/>
      <c r="Z19" s="135"/>
      <c r="AA19" s="135"/>
      <c r="AB19" s="135"/>
      <c r="AC19" s="135"/>
      <c r="AD19" s="135"/>
      <c r="AE19" s="138"/>
      <c r="AF19" s="138"/>
      <c r="AG19" s="26"/>
    </row>
    <row r="20" spans="1:33" ht="130.5" hidden="1" customHeight="1" x14ac:dyDescent="0.25">
      <c r="A20" s="52" t="s">
        <v>64</v>
      </c>
      <c r="B20" s="145" t="s">
        <v>12</v>
      </c>
      <c r="C20" s="145" t="s">
        <v>3</v>
      </c>
      <c r="D20" s="135">
        <f>D21+D22</f>
        <v>0</v>
      </c>
      <c r="E20" s="135">
        <f t="shared" ref="E20:Z20" si="3">E21+E22</f>
        <v>5349.8</v>
      </c>
      <c r="F20" s="135">
        <f t="shared" si="3"/>
        <v>0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54">
        <f t="shared" si="3"/>
        <v>5687.7</v>
      </c>
      <c r="L20" s="154">
        <f t="shared" si="3"/>
        <v>198</v>
      </c>
      <c r="M20" s="154">
        <f t="shared" si="3"/>
        <v>0</v>
      </c>
      <c r="N20" s="154">
        <f t="shared" si="3"/>
        <v>0</v>
      </c>
      <c r="O20" s="154">
        <f t="shared" si="3"/>
        <v>0</v>
      </c>
      <c r="P20" s="154">
        <f t="shared" si="3"/>
        <v>0</v>
      </c>
      <c r="Q20" s="154">
        <f t="shared" si="3"/>
        <v>198</v>
      </c>
      <c r="R20" s="154">
        <f t="shared" si="3"/>
        <v>0</v>
      </c>
      <c r="S20" s="154">
        <f t="shared" si="3"/>
        <v>0</v>
      </c>
      <c r="T20" s="154">
        <f t="shared" si="3"/>
        <v>0</v>
      </c>
      <c r="U20" s="154">
        <f t="shared" si="3"/>
        <v>0</v>
      </c>
      <c r="V20" s="154">
        <f t="shared" si="3"/>
        <v>0</v>
      </c>
      <c r="W20" s="154">
        <f t="shared" si="3"/>
        <v>0</v>
      </c>
      <c r="X20" s="135">
        <f t="shared" si="3"/>
        <v>0</v>
      </c>
      <c r="Y20" s="135">
        <f t="shared" si="3"/>
        <v>0</v>
      </c>
      <c r="Z20" s="135">
        <f t="shared" si="3"/>
        <v>0</v>
      </c>
      <c r="AA20" s="135"/>
      <c r="AB20" s="135"/>
      <c r="AC20" s="135"/>
      <c r="AD20" s="135"/>
      <c r="AE20" s="152"/>
      <c r="AF20" s="66"/>
      <c r="AG20" s="18"/>
    </row>
    <row r="21" spans="1:33" ht="97.5" hidden="1" customHeight="1" x14ac:dyDescent="0.25">
      <c r="A21" s="52" t="s">
        <v>65</v>
      </c>
      <c r="B21" s="145" t="s">
        <v>66</v>
      </c>
      <c r="C21" s="145" t="s">
        <v>3</v>
      </c>
      <c r="D21" s="135">
        <v>0</v>
      </c>
      <c r="E21" s="135">
        <v>4531.5</v>
      </c>
      <c r="F21" s="135"/>
      <c r="G21" s="135">
        <v>0</v>
      </c>
      <c r="H21" s="135">
        <v>0</v>
      </c>
      <c r="I21" s="135">
        <v>0</v>
      </c>
      <c r="J21" s="135">
        <v>0</v>
      </c>
      <c r="K21" s="154">
        <v>5525</v>
      </c>
      <c r="L21" s="154"/>
      <c r="M21" s="154"/>
      <c r="N21" s="154"/>
      <c r="O21" s="154"/>
      <c r="P21" s="154"/>
      <c r="Q21" s="154">
        <v>0</v>
      </c>
      <c r="R21" s="154"/>
      <c r="S21" s="154"/>
      <c r="T21" s="154"/>
      <c r="U21" s="154"/>
      <c r="V21" s="154"/>
      <c r="W21" s="154"/>
      <c r="X21" s="135"/>
      <c r="Y21" s="135"/>
      <c r="Z21" s="135"/>
      <c r="AA21" s="135"/>
      <c r="AB21" s="135"/>
      <c r="AC21" s="135"/>
      <c r="AD21" s="135"/>
      <c r="AE21" s="152"/>
      <c r="AF21" s="152"/>
      <c r="AG21" s="26"/>
    </row>
    <row r="22" spans="1:33" ht="162" hidden="1" customHeight="1" x14ac:dyDescent="0.25">
      <c r="A22" s="52" t="s">
        <v>67</v>
      </c>
      <c r="B22" s="145" t="s">
        <v>68</v>
      </c>
      <c r="C22" s="145" t="s">
        <v>3</v>
      </c>
      <c r="D22" s="135">
        <v>0</v>
      </c>
      <c r="E22" s="135">
        <v>818.3</v>
      </c>
      <c r="F22" s="135"/>
      <c r="G22" s="135">
        <v>0</v>
      </c>
      <c r="H22" s="135">
        <v>0</v>
      </c>
      <c r="I22" s="135"/>
      <c r="J22" s="135"/>
      <c r="K22" s="154">
        <v>162.69999999999999</v>
      </c>
      <c r="L22" s="154">
        <v>198</v>
      </c>
      <c r="M22" s="154"/>
      <c r="N22" s="154"/>
      <c r="O22" s="154"/>
      <c r="P22" s="154"/>
      <c r="Q22" s="154">
        <v>198</v>
      </c>
      <c r="R22" s="154"/>
      <c r="S22" s="154"/>
      <c r="T22" s="154"/>
      <c r="U22" s="154"/>
      <c r="V22" s="154"/>
      <c r="W22" s="154"/>
      <c r="X22" s="135"/>
      <c r="Y22" s="135"/>
      <c r="Z22" s="135"/>
      <c r="AA22" s="135"/>
      <c r="AB22" s="135"/>
      <c r="AC22" s="135"/>
      <c r="AD22" s="135"/>
      <c r="AE22" s="138"/>
      <c r="AF22" s="138"/>
      <c r="AG22" s="26"/>
    </row>
    <row r="23" spans="1:33" ht="155.25" hidden="1" customHeight="1" x14ac:dyDescent="0.25">
      <c r="A23" s="52" t="s">
        <v>70</v>
      </c>
      <c r="B23" s="145" t="s">
        <v>69</v>
      </c>
      <c r="C23" s="145" t="s">
        <v>3</v>
      </c>
      <c r="D23" s="135">
        <v>0</v>
      </c>
      <c r="E23" s="135">
        <v>4500</v>
      </c>
      <c r="F23" s="135"/>
      <c r="G23" s="135">
        <v>0</v>
      </c>
      <c r="H23" s="135">
        <v>0</v>
      </c>
      <c r="I23" s="135"/>
      <c r="J23" s="135"/>
      <c r="K23" s="154">
        <v>3937.5</v>
      </c>
      <c r="L23" s="154">
        <v>562.5</v>
      </c>
      <c r="M23" s="154"/>
      <c r="N23" s="154"/>
      <c r="O23" s="154"/>
      <c r="P23" s="154"/>
      <c r="Q23" s="154">
        <v>562.5</v>
      </c>
      <c r="R23" s="154"/>
      <c r="S23" s="154"/>
      <c r="T23" s="154"/>
      <c r="U23" s="154"/>
      <c r="V23" s="154"/>
      <c r="W23" s="154"/>
      <c r="X23" s="135"/>
      <c r="Y23" s="135"/>
      <c r="Z23" s="135"/>
      <c r="AA23" s="135"/>
      <c r="AB23" s="135"/>
      <c r="AC23" s="135"/>
      <c r="AD23" s="135"/>
      <c r="AE23" s="138"/>
      <c r="AF23" s="138"/>
      <c r="AG23" s="26"/>
    </row>
    <row r="24" spans="1:33" hidden="1" x14ac:dyDescent="0.3">
      <c r="A24" s="7"/>
      <c r="B24" s="170" t="s">
        <v>129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67"/>
      <c r="AF24" s="44"/>
      <c r="AG24" s="11"/>
    </row>
    <row r="25" spans="1:33" ht="52.2" hidden="1" x14ac:dyDescent="0.3">
      <c r="A25" s="106"/>
      <c r="B25" s="107" t="s">
        <v>16</v>
      </c>
      <c r="C25" s="107" t="s">
        <v>247</v>
      </c>
      <c r="D25" s="68">
        <f>D26+ D29+D30+D32+D34+D36+D40+D42+D44+D46+D48+D50+D52+D56+D58+D61+D64+D38</f>
        <v>4798950.7</v>
      </c>
      <c r="E25" s="68">
        <f t="shared" ref="E25:Z25" si="4">E26+ E29+E30+E32+E34+E36+E40+E42+E44+E46+E48+E50+E52+E56+E58+E61+E64+E38</f>
        <v>1214286.8000000003</v>
      </c>
      <c r="F25" s="68">
        <f t="shared" si="4"/>
        <v>0</v>
      </c>
      <c r="G25" s="68">
        <f t="shared" si="4"/>
        <v>0</v>
      </c>
      <c r="H25" s="68">
        <f t="shared" si="4"/>
        <v>0</v>
      </c>
      <c r="I25" s="68">
        <f t="shared" si="4"/>
        <v>2669491.2000000002</v>
      </c>
      <c r="J25" s="68">
        <f t="shared" si="4"/>
        <v>0</v>
      </c>
      <c r="K25" s="68">
        <f>K26+ K29+K30+K32+K34+K36+K40+K42+K44+K46+K48+K50+K52+K56+K58+K61+K64+K38</f>
        <v>857929.79999999993</v>
      </c>
      <c r="L25" s="68">
        <f t="shared" si="4"/>
        <v>40144.6</v>
      </c>
      <c r="M25" s="68">
        <f t="shared" si="4"/>
        <v>0</v>
      </c>
      <c r="N25" s="68">
        <f t="shared" si="4"/>
        <v>0</v>
      </c>
      <c r="O25" s="68">
        <f t="shared" si="4"/>
        <v>70943.100000000006</v>
      </c>
      <c r="P25" s="68">
        <f t="shared" si="4"/>
        <v>0</v>
      </c>
      <c r="Q25" s="68">
        <f t="shared" si="4"/>
        <v>8316.9000000000015</v>
      </c>
      <c r="R25" s="68">
        <f t="shared" si="4"/>
        <v>0</v>
      </c>
      <c r="S25" s="68">
        <f t="shared" si="4"/>
        <v>0</v>
      </c>
      <c r="T25" s="68">
        <f t="shared" si="4"/>
        <v>0</v>
      </c>
      <c r="U25" s="68">
        <f t="shared" si="4"/>
        <v>0</v>
      </c>
      <c r="V25" s="68">
        <f t="shared" si="4"/>
        <v>0</v>
      </c>
      <c r="W25" s="68">
        <f t="shared" si="4"/>
        <v>0</v>
      </c>
      <c r="X25" s="68">
        <f t="shared" si="4"/>
        <v>0</v>
      </c>
      <c r="Y25" s="68">
        <f t="shared" si="4"/>
        <v>0</v>
      </c>
      <c r="Z25" s="68">
        <f t="shared" si="4"/>
        <v>0</v>
      </c>
      <c r="AA25" s="68"/>
      <c r="AB25" s="68"/>
      <c r="AC25" s="68"/>
      <c r="AD25" s="68"/>
      <c r="AE25" s="69"/>
      <c r="AF25" s="70"/>
      <c r="AG25" s="9"/>
    </row>
    <row r="26" spans="1:33" ht="87" hidden="1" x14ac:dyDescent="0.25">
      <c r="A26" s="147" t="s">
        <v>58</v>
      </c>
      <c r="B26" s="145" t="s">
        <v>29</v>
      </c>
      <c r="C26" s="108"/>
      <c r="D26" s="135">
        <f>D27+D28</f>
        <v>1607441.3</v>
      </c>
      <c r="E26" s="135">
        <f>E27+E28</f>
        <v>461337.7</v>
      </c>
      <c r="F26" s="135">
        <f t="shared" ref="F26:Z26" si="5">F27+F28</f>
        <v>0</v>
      </c>
      <c r="G26" s="135">
        <f t="shared" si="5"/>
        <v>0</v>
      </c>
      <c r="H26" s="135">
        <f t="shared" si="5"/>
        <v>0</v>
      </c>
      <c r="I26" s="135">
        <f t="shared" si="5"/>
        <v>1366589.7000000002</v>
      </c>
      <c r="J26" s="135">
        <f t="shared" si="5"/>
        <v>0</v>
      </c>
      <c r="K26" s="154">
        <f t="shared" si="5"/>
        <v>476285.9</v>
      </c>
      <c r="L26" s="154">
        <f t="shared" si="5"/>
        <v>0</v>
      </c>
      <c r="M26" s="154">
        <f t="shared" si="5"/>
        <v>0</v>
      </c>
      <c r="N26" s="154">
        <f t="shared" si="5"/>
        <v>0</v>
      </c>
      <c r="O26" s="154">
        <f t="shared" si="5"/>
        <v>0</v>
      </c>
      <c r="P26" s="154">
        <f t="shared" si="5"/>
        <v>0</v>
      </c>
      <c r="Q26" s="154">
        <f t="shared" si="5"/>
        <v>0</v>
      </c>
      <c r="R26" s="154">
        <f t="shared" si="5"/>
        <v>0</v>
      </c>
      <c r="S26" s="154">
        <f t="shared" si="5"/>
        <v>0</v>
      </c>
      <c r="T26" s="154">
        <f t="shared" si="5"/>
        <v>0</v>
      </c>
      <c r="U26" s="154">
        <f t="shared" si="5"/>
        <v>0</v>
      </c>
      <c r="V26" s="154">
        <f t="shared" si="5"/>
        <v>0</v>
      </c>
      <c r="W26" s="154">
        <f t="shared" si="5"/>
        <v>0</v>
      </c>
      <c r="X26" s="135">
        <f t="shared" si="5"/>
        <v>0</v>
      </c>
      <c r="Y26" s="135">
        <f t="shared" si="5"/>
        <v>0</v>
      </c>
      <c r="Z26" s="135">
        <f t="shared" si="5"/>
        <v>0</v>
      </c>
      <c r="AA26" s="135"/>
      <c r="AB26" s="135"/>
      <c r="AC26" s="135"/>
      <c r="AD26" s="135"/>
      <c r="AE26" s="138"/>
      <c r="AF26" s="71"/>
      <c r="AG26" s="8"/>
    </row>
    <row r="27" spans="1:33" ht="117.75" hidden="1" customHeight="1" x14ac:dyDescent="0.25">
      <c r="A27" s="29" t="s">
        <v>72</v>
      </c>
      <c r="B27" s="145" t="s">
        <v>74</v>
      </c>
      <c r="C27" s="145" t="s">
        <v>3</v>
      </c>
      <c r="D27" s="135">
        <v>1607441.3</v>
      </c>
      <c r="E27" s="135">
        <v>461337.7</v>
      </c>
      <c r="F27" s="135">
        <v>0</v>
      </c>
      <c r="G27" s="135">
        <v>0</v>
      </c>
      <c r="H27" s="135">
        <v>0</v>
      </c>
      <c r="I27" s="135">
        <v>1311438.1000000001</v>
      </c>
      <c r="J27" s="135">
        <v>0</v>
      </c>
      <c r="K27" s="154">
        <v>437609.9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35">
        <v>0</v>
      </c>
      <c r="Y27" s="135">
        <v>0</v>
      </c>
      <c r="Z27" s="135">
        <v>0</v>
      </c>
      <c r="AA27" s="135"/>
      <c r="AB27" s="135"/>
      <c r="AC27" s="135"/>
      <c r="AD27" s="135"/>
      <c r="AE27" s="72"/>
      <c r="AF27" s="72"/>
      <c r="AG27" s="8"/>
    </row>
    <row r="28" spans="1:33" ht="181.5" hidden="1" customHeight="1" x14ac:dyDescent="0.25">
      <c r="A28" s="147" t="s">
        <v>135</v>
      </c>
      <c r="B28" s="145" t="s">
        <v>225</v>
      </c>
      <c r="C28" s="145" t="s">
        <v>3</v>
      </c>
      <c r="D28" s="135">
        <v>0</v>
      </c>
      <c r="E28" s="135">
        <v>0</v>
      </c>
      <c r="F28" s="135">
        <v>0</v>
      </c>
      <c r="G28" s="135">
        <v>0</v>
      </c>
      <c r="H28" s="135"/>
      <c r="I28" s="135">
        <v>55151.6</v>
      </c>
      <c r="J28" s="135">
        <v>0</v>
      </c>
      <c r="K28" s="154">
        <v>38676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35">
        <v>0</v>
      </c>
      <c r="Y28" s="135">
        <v>0</v>
      </c>
      <c r="Z28" s="135">
        <v>0</v>
      </c>
      <c r="AA28" s="135"/>
      <c r="AB28" s="135"/>
      <c r="AC28" s="135"/>
      <c r="AD28" s="135"/>
      <c r="AE28" s="73"/>
      <c r="AF28" s="73"/>
      <c r="AG28" s="8"/>
    </row>
    <row r="29" spans="1:33" ht="96" hidden="1" customHeight="1" x14ac:dyDescent="0.25">
      <c r="A29" s="29" t="s">
        <v>50</v>
      </c>
      <c r="B29" s="83" t="s">
        <v>1</v>
      </c>
      <c r="C29" s="83" t="s">
        <v>3</v>
      </c>
      <c r="D29" s="135">
        <f>D30</f>
        <v>0</v>
      </c>
      <c r="E29" s="135">
        <v>158434.70000000001</v>
      </c>
      <c r="F29" s="135"/>
      <c r="G29" s="135">
        <f t="shared" ref="G29" si="6">G30</f>
        <v>0</v>
      </c>
      <c r="H29" s="135">
        <v>0</v>
      </c>
      <c r="I29" s="135">
        <v>0</v>
      </c>
      <c r="J29" s="135">
        <v>0</v>
      </c>
      <c r="K29" s="154">
        <v>122944.1</v>
      </c>
      <c r="L29" s="154">
        <v>4583.1000000000004</v>
      </c>
      <c r="M29" s="154">
        <v>0</v>
      </c>
      <c r="N29" s="154">
        <v>0</v>
      </c>
      <c r="O29" s="154">
        <v>0</v>
      </c>
      <c r="P29" s="154">
        <v>0</v>
      </c>
      <c r="Q29" s="154">
        <v>4583.1000000000004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35">
        <v>0</v>
      </c>
      <c r="Y29" s="135">
        <v>0</v>
      </c>
      <c r="Z29" s="135">
        <v>0</v>
      </c>
      <c r="AA29" s="135"/>
      <c r="AB29" s="135"/>
      <c r="AC29" s="135"/>
      <c r="AD29" s="135"/>
      <c r="AE29" s="138"/>
      <c r="AF29" s="138"/>
      <c r="AG29" s="8"/>
    </row>
    <row r="30" spans="1:33" ht="156.6" hidden="1" x14ac:dyDescent="0.25">
      <c r="A30" s="29" t="s">
        <v>51</v>
      </c>
      <c r="B30" s="83" t="s">
        <v>5</v>
      </c>
      <c r="C30" s="83" t="s">
        <v>3</v>
      </c>
      <c r="D30" s="135">
        <v>0</v>
      </c>
      <c r="E30" s="135">
        <v>4725</v>
      </c>
      <c r="F30" s="135"/>
      <c r="G30" s="135">
        <v>0</v>
      </c>
      <c r="H30" s="135">
        <v>0</v>
      </c>
      <c r="I30" s="135">
        <v>0</v>
      </c>
      <c r="J30" s="135">
        <v>0</v>
      </c>
      <c r="K30" s="154">
        <v>1500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35">
        <v>0</v>
      </c>
      <c r="Y30" s="135">
        <v>0</v>
      </c>
      <c r="Z30" s="135">
        <v>0</v>
      </c>
      <c r="AA30" s="135"/>
      <c r="AB30" s="135"/>
      <c r="AC30" s="135"/>
      <c r="AD30" s="135"/>
      <c r="AE30" s="138"/>
      <c r="AF30" s="74"/>
      <c r="AG30" s="19"/>
    </row>
    <row r="31" spans="1:33" ht="104.4" hidden="1" x14ac:dyDescent="0.25">
      <c r="A31" s="29" t="s">
        <v>53</v>
      </c>
      <c r="B31" s="83" t="s">
        <v>45</v>
      </c>
      <c r="C31" s="83">
        <v>116863.6</v>
      </c>
      <c r="D31" s="135">
        <f>D32+D34+D36+D38+D40+D42+D44+D46+D49+D50</f>
        <v>167076.70000000001</v>
      </c>
      <c r="E31" s="135">
        <f>E32+E34+E36+E38+E40+E42+E44+E46+E49+E50</f>
        <v>116863.60000000002</v>
      </c>
      <c r="F31" s="135">
        <f t="shared" ref="F31:J31" si="7">F32+F34+F36+F38+F40+F42+F44+F46+F49+F50</f>
        <v>0</v>
      </c>
      <c r="G31" s="135">
        <f t="shared" si="7"/>
        <v>0</v>
      </c>
      <c r="H31" s="135">
        <f t="shared" si="7"/>
        <v>0</v>
      </c>
      <c r="I31" s="135">
        <f t="shared" si="7"/>
        <v>297769.2</v>
      </c>
      <c r="J31" s="135">
        <f t="shared" si="7"/>
        <v>0</v>
      </c>
      <c r="K31" s="154">
        <f>K32+K34+K36+K38+K40+K42+K44+K46+K49+K50</f>
        <v>80590.700000000012</v>
      </c>
      <c r="L31" s="154">
        <f t="shared" ref="L31:Z31" si="8">L32+L34+L36+L38+L40+L42+L44+L46+L49+L50</f>
        <v>35561.5</v>
      </c>
      <c r="M31" s="154">
        <f t="shared" ref="M31" si="9">M32+M34+M36+M38+M40+M42+M44+M46+M49+M50</f>
        <v>0</v>
      </c>
      <c r="N31" s="154">
        <f t="shared" ref="N31" si="10">N32+N34+N36+N38+N40+N42+N44+N46+N49+N50</f>
        <v>0</v>
      </c>
      <c r="O31" s="154">
        <f t="shared" ref="O31" si="11">O32+O34+O36+O38+O40+O42+O44+O46+O49+O50</f>
        <v>0</v>
      </c>
      <c r="P31" s="154">
        <f t="shared" ref="P31" si="12">P32+P34+P36+P38+P40+P42+P44+P46+P49+P50</f>
        <v>0</v>
      </c>
      <c r="Q31" s="154">
        <f t="shared" ref="Q31" si="13">Q32+Q34+Q36+Q38+Q40+Q42+Q44+Q46+Q49+Q50</f>
        <v>0</v>
      </c>
      <c r="R31" s="154">
        <f t="shared" ref="R31" si="14">R32+R34+R36+R38+R40+R42+R44+R46+R49+R50</f>
        <v>0</v>
      </c>
      <c r="S31" s="154">
        <f t="shared" ref="S31" si="15">S32+S34+S36+S38+S40+S42+S44+S46+S49+S50</f>
        <v>0</v>
      </c>
      <c r="T31" s="154">
        <f t="shared" si="8"/>
        <v>0</v>
      </c>
      <c r="U31" s="154">
        <f t="shared" si="8"/>
        <v>0</v>
      </c>
      <c r="V31" s="154">
        <f t="shared" si="8"/>
        <v>0</v>
      </c>
      <c r="W31" s="154">
        <f t="shared" si="8"/>
        <v>0</v>
      </c>
      <c r="X31" s="135">
        <f t="shared" si="8"/>
        <v>0</v>
      </c>
      <c r="Y31" s="135">
        <f t="shared" si="8"/>
        <v>0</v>
      </c>
      <c r="Z31" s="135">
        <f t="shared" si="8"/>
        <v>0</v>
      </c>
      <c r="AA31" s="135"/>
      <c r="AB31" s="135"/>
      <c r="AC31" s="135"/>
      <c r="AD31" s="135"/>
      <c r="AE31" s="138"/>
      <c r="AF31" s="75"/>
      <c r="AG31" s="13"/>
    </row>
    <row r="32" spans="1:33" ht="95.25" hidden="1" customHeight="1" x14ac:dyDescent="0.25">
      <c r="A32" s="29" t="s">
        <v>226</v>
      </c>
      <c r="B32" s="83" t="s">
        <v>39</v>
      </c>
      <c r="C32" s="150"/>
      <c r="D32" s="135">
        <f>D33</f>
        <v>166591.20000000001</v>
      </c>
      <c r="E32" s="135">
        <f>E33</f>
        <v>47811.9</v>
      </c>
      <c r="F32" s="135">
        <f t="shared" ref="F32:Z32" si="16">F33</f>
        <v>0</v>
      </c>
      <c r="G32" s="135">
        <f t="shared" si="16"/>
        <v>0</v>
      </c>
      <c r="H32" s="135">
        <f t="shared" si="16"/>
        <v>0</v>
      </c>
      <c r="I32" s="135">
        <f t="shared" si="16"/>
        <v>294757.7</v>
      </c>
      <c r="J32" s="135">
        <f t="shared" si="16"/>
        <v>0</v>
      </c>
      <c r="K32" s="154">
        <f t="shared" si="16"/>
        <v>79775.600000000006</v>
      </c>
      <c r="L32" s="154">
        <f t="shared" si="16"/>
        <v>0</v>
      </c>
      <c r="M32" s="154">
        <f t="shared" si="16"/>
        <v>0</v>
      </c>
      <c r="N32" s="154">
        <f t="shared" si="16"/>
        <v>0</v>
      </c>
      <c r="O32" s="154">
        <f t="shared" si="16"/>
        <v>0</v>
      </c>
      <c r="P32" s="154">
        <f t="shared" si="16"/>
        <v>0</v>
      </c>
      <c r="Q32" s="154">
        <f t="shared" si="16"/>
        <v>0</v>
      </c>
      <c r="R32" s="154">
        <f t="shared" si="16"/>
        <v>0</v>
      </c>
      <c r="S32" s="154">
        <f t="shared" si="16"/>
        <v>0</v>
      </c>
      <c r="T32" s="154">
        <f t="shared" si="16"/>
        <v>0</v>
      </c>
      <c r="U32" s="154">
        <f t="shared" si="16"/>
        <v>0</v>
      </c>
      <c r="V32" s="154">
        <f t="shared" si="16"/>
        <v>0</v>
      </c>
      <c r="W32" s="154">
        <f t="shared" si="16"/>
        <v>0</v>
      </c>
      <c r="X32" s="135">
        <f t="shared" si="16"/>
        <v>0</v>
      </c>
      <c r="Y32" s="135">
        <f t="shared" si="16"/>
        <v>0</v>
      </c>
      <c r="Z32" s="135">
        <f t="shared" si="16"/>
        <v>0</v>
      </c>
      <c r="AA32" s="135"/>
      <c r="AB32" s="135"/>
      <c r="AC32" s="135"/>
      <c r="AD32" s="135"/>
      <c r="AE32" s="138"/>
      <c r="AF32" s="152"/>
      <c r="AG32" s="26"/>
    </row>
    <row r="33" spans="1:33" ht="156.6" hidden="1" x14ac:dyDescent="0.25">
      <c r="A33" s="29" t="s">
        <v>227</v>
      </c>
      <c r="B33" s="83" t="s">
        <v>20</v>
      </c>
      <c r="C33" s="145" t="s">
        <v>3</v>
      </c>
      <c r="D33" s="135">
        <v>166591.20000000001</v>
      </c>
      <c r="E33" s="135">
        <v>47811.9</v>
      </c>
      <c r="F33" s="135">
        <v>0</v>
      </c>
      <c r="G33" s="135">
        <v>0</v>
      </c>
      <c r="H33" s="135">
        <v>0</v>
      </c>
      <c r="I33" s="135">
        <v>294757.7</v>
      </c>
      <c r="J33" s="135">
        <v>0</v>
      </c>
      <c r="K33" s="154">
        <v>79775.600000000006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/>
      <c r="S33" s="154"/>
      <c r="T33" s="154"/>
      <c r="U33" s="154"/>
      <c r="V33" s="154"/>
      <c r="W33" s="154"/>
      <c r="X33" s="135"/>
      <c r="Y33" s="135"/>
      <c r="Z33" s="135"/>
      <c r="AA33" s="135"/>
      <c r="AB33" s="135"/>
      <c r="AC33" s="135"/>
      <c r="AD33" s="135"/>
      <c r="AE33" s="138"/>
      <c r="AF33" s="152"/>
      <c r="AG33" s="26"/>
    </row>
    <row r="34" spans="1:33" ht="121.8" hidden="1" x14ac:dyDescent="0.3">
      <c r="A34" s="29" t="s">
        <v>228</v>
      </c>
      <c r="B34" s="145" t="s">
        <v>77</v>
      </c>
      <c r="C34" s="108"/>
      <c r="D34" s="135">
        <f>D35</f>
        <v>485.5</v>
      </c>
      <c r="E34" s="135">
        <f t="shared" ref="E34:Z34" si="17">E35</f>
        <v>139.30000000000001</v>
      </c>
      <c r="F34" s="135">
        <f t="shared" si="17"/>
        <v>0</v>
      </c>
      <c r="G34" s="135">
        <f t="shared" si="17"/>
        <v>0</v>
      </c>
      <c r="H34" s="135">
        <f t="shared" si="17"/>
        <v>0</v>
      </c>
      <c r="I34" s="135">
        <f t="shared" si="17"/>
        <v>3011.5</v>
      </c>
      <c r="J34" s="135">
        <f t="shared" si="17"/>
        <v>0</v>
      </c>
      <c r="K34" s="154">
        <f t="shared" si="17"/>
        <v>815.1</v>
      </c>
      <c r="L34" s="154">
        <f t="shared" si="17"/>
        <v>0</v>
      </c>
      <c r="M34" s="154">
        <f t="shared" si="17"/>
        <v>0</v>
      </c>
      <c r="N34" s="154">
        <f t="shared" si="17"/>
        <v>0</v>
      </c>
      <c r="O34" s="154">
        <f t="shared" si="17"/>
        <v>0</v>
      </c>
      <c r="P34" s="154">
        <f t="shared" si="17"/>
        <v>0</v>
      </c>
      <c r="Q34" s="154">
        <f t="shared" si="17"/>
        <v>0</v>
      </c>
      <c r="R34" s="154">
        <f t="shared" si="17"/>
        <v>0</v>
      </c>
      <c r="S34" s="154">
        <f t="shared" si="17"/>
        <v>0</v>
      </c>
      <c r="T34" s="154">
        <f t="shared" si="17"/>
        <v>0</v>
      </c>
      <c r="U34" s="154">
        <f t="shared" si="17"/>
        <v>0</v>
      </c>
      <c r="V34" s="154">
        <f t="shared" si="17"/>
        <v>0</v>
      </c>
      <c r="W34" s="154">
        <f t="shared" si="17"/>
        <v>0</v>
      </c>
      <c r="X34" s="135">
        <f t="shared" si="17"/>
        <v>0</v>
      </c>
      <c r="Y34" s="135">
        <f t="shared" si="17"/>
        <v>0</v>
      </c>
      <c r="Z34" s="135">
        <f t="shared" si="17"/>
        <v>0</v>
      </c>
      <c r="AA34" s="135"/>
      <c r="AB34" s="135"/>
      <c r="AC34" s="135"/>
      <c r="AD34" s="135"/>
      <c r="AE34" s="138"/>
      <c r="AF34" s="70"/>
      <c r="AG34" s="9"/>
    </row>
    <row r="35" spans="1:33" ht="219" hidden="1" customHeight="1" x14ac:dyDescent="0.25">
      <c r="A35" s="29" t="s">
        <v>229</v>
      </c>
      <c r="B35" s="145" t="s">
        <v>78</v>
      </c>
      <c r="C35" s="145" t="s">
        <v>3</v>
      </c>
      <c r="D35" s="135">
        <v>485.5</v>
      </c>
      <c r="E35" s="135">
        <v>139.30000000000001</v>
      </c>
      <c r="F35" s="135"/>
      <c r="G35" s="135">
        <v>0</v>
      </c>
      <c r="H35" s="135">
        <v>0</v>
      </c>
      <c r="I35" s="135">
        <v>3011.5</v>
      </c>
      <c r="J35" s="135">
        <v>0</v>
      </c>
      <c r="K35" s="154">
        <v>815.1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35">
        <v>0</v>
      </c>
      <c r="Y35" s="135">
        <v>0</v>
      </c>
      <c r="Z35" s="135">
        <v>0</v>
      </c>
      <c r="AA35" s="135"/>
      <c r="AB35" s="135"/>
      <c r="AC35" s="135"/>
      <c r="AD35" s="135"/>
      <c r="AE35" s="138"/>
      <c r="AF35" s="66"/>
      <c r="AG35" s="18"/>
    </row>
    <row r="36" spans="1:33" s="6" customFormat="1" ht="90.75" hidden="1" customHeight="1" x14ac:dyDescent="0.3">
      <c r="A36" s="29" t="s">
        <v>230</v>
      </c>
      <c r="B36" s="145" t="s">
        <v>80</v>
      </c>
      <c r="C36" s="109"/>
      <c r="D36" s="135">
        <f>D37</f>
        <v>0</v>
      </c>
      <c r="E36" s="135">
        <f>E37</f>
        <v>20100</v>
      </c>
      <c r="F36" s="135">
        <f t="shared" ref="F36:Z36" si="18">F37</f>
        <v>0</v>
      </c>
      <c r="G36" s="135">
        <f t="shared" si="18"/>
        <v>0</v>
      </c>
      <c r="H36" s="135">
        <f t="shared" si="18"/>
        <v>0</v>
      </c>
      <c r="I36" s="135">
        <f t="shared" si="18"/>
        <v>0</v>
      </c>
      <c r="J36" s="135">
        <f t="shared" si="18"/>
        <v>0</v>
      </c>
      <c r="K36" s="154">
        <f t="shared" si="18"/>
        <v>0</v>
      </c>
      <c r="L36" s="154">
        <f t="shared" si="18"/>
        <v>1495.3</v>
      </c>
      <c r="M36" s="154">
        <f t="shared" si="18"/>
        <v>0</v>
      </c>
      <c r="N36" s="154">
        <f t="shared" si="18"/>
        <v>0</v>
      </c>
      <c r="O36" s="154">
        <f t="shared" si="18"/>
        <v>0</v>
      </c>
      <c r="P36" s="154">
        <f t="shared" si="18"/>
        <v>0</v>
      </c>
      <c r="Q36" s="154">
        <f t="shared" si="18"/>
        <v>0</v>
      </c>
      <c r="R36" s="154">
        <f t="shared" si="18"/>
        <v>0</v>
      </c>
      <c r="S36" s="154">
        <f t="shared" si="18"/>
        <v>0</v>
      </c>
      <c r="T36" s="154">
        <f t="shared" si="18"/>
        <v>0</v>
      </c>
      <c r="U36" s="154">
        <f t="shared" si="18"/>
        <v>0</v>
      </c>
      <c r="V36" s="154">
        <f t="shared" si="18"/>
        <v>0</v>
      </c>
      <c r="W36" s="154">
        <f t="shared" si="18"/>
        <v>0</v>
      </c>
      <c r="X36" s="135">
        <f t="shared" si="18"/>
        <v>0</v>
      </c>
      <c r="Y36" s="135">
        <f t="shared" si="18"/>
        <v>0</v>
      </c>
      <c r="Z36" s="135">
        <f t="shared" si="18"/>
        <v>0</v>
      </c>
      <c r="AA36" s="135"/>
      <c r="AB36" s="135"/>
      <c r="AC36" s="135"/>
      <c r="AD36" s="135"/>
      <c r="AE36" s="138"/>
      <c r="AF36" s="70"/>
      <c r="AG36" s="43"/>
    </row>
    <row r="37" spans="1:33" ht="174" hidden="1" x14ac:dyDescent="0.25">
      <c r="A37" s="29" t="s">
        <v>231</v>
      </c>
      <c r="B37" s="145" t="s">
        <v>81</v>
      </c>
      <c r="C37" s="145" t="s">
        <v>3</v>
      </c>
      <c r="D37" s="135">
        <v>0</v>
      </c>
      <c r="E37" s="135">
        <v>20100</v>
      </c>
      <c r="F37" s="135"/>
      <c r="G37" s="135">
        <v>0</v>
      </c>
      <c r="H37" s="135">
        <v>0</v>
      </c>
      <c r="I37" s="135">
        <v>0</v>
      </c>
      <c r="J37" s="135">
        <v>0</v>
      </c>
      <c r="K37" s="154">
        <v>0</v>
      </c>
      <c r="L37" s="154">
        <v>1495.3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154">
        <v>0</v>
      </c>
      <c r="U37" s="154">
        <v>0</v>
      </c>
      <c r="V37" s="154">
        <v>0</v>
      </c>
      <c r="W37" s="154">
        <v>0</v>
      </c>
      <c r="X37" s="135">
        <v>0</v>
      </c>
      <c r="Y37" s="135">
        <v>0</v>
      </c>
      <c r="Z37" s="135">
        <v>0</v>
      </c>
      <c r="AA37" s="135"/>
      <c r="AB37" s="135"/>
      <c r="AC37" s="135"/>
      <c r="AD37" s="135"/>
      <c r="AE37" s="138"/>
      <c r="AF37" s="138"/>
      <c r="AG37" s="26"/>
    </row>
    <row r="38" spans="1:33" ht="89.25" hidden="1" customHeight="1" x14ac:dyDescent="0.25">
      <c r="A38" s="29" t="s">
        <v>232</v>
      </c>
      <c r="B38" s="83" t="s">
        <v>82</v>
      </c>
      <c r="C38" s="83"/>
      <c r="D38" s="64">
        <f>D39</f>
        <v>0</v>
      </c>
      <c r="E38" s="64">
        <f t="shared" ref="E38:Z38" si="19">E39</f>
        <v>2000</v>
      </c>
      <c r="F38" s="64">
        <f t="shared" si="19"/>
        <v>0</v>
      </c>
      <c r="G38" s="64">
        <f t="shared" si="19"/>
        <v>0</v>
      </c>
      <c r="H38" s="64">
        <f t="shared" si="19"/>
        <v>0</v>
      </c>
      <c r="I38" s="64">
        <f t="shared" si="19"/>
        <v>0</v>
      </c>
      <c r="J38" s="64">
        <f t="shared" si="19"/>
        <v>0</v>
      </c>
      <c r="K38" s="64">
        <f t="shared" si="19"/>
        <v>0</v>
      </c>
      <c r="L38" s="64">
        <f t="shared" si="19"/>
        <v>12000</v>
      </c>
      <c r="M38" s="64">
        <f t="shared" si="19"/>
        <v>0</v>
      </c>
      <c r="N38" s="64">
        <f t="shared" si="19"/>
        <v>0</v>
      </c>
      <c r="O38" s="64">
        <f t="shared" si="19"/>
        <v>0</v>
      </c>
      <c r="P38" s="64">
        <f t="shared" si="19"/>
        <v>0</v>
      </c>
      <c r="Q38" s="64">
        <f t="shared" si="19"/>
        <v>0</v>
      </c>
      <c r="R38" s="64">
        <f t="shared" si="19"/>
        <v>0</v>
      </c>
      <c r="S38" s="64">
        <f t="shared" si="19"/>
        <v>0</v>
      </c>
      <c r="T38" s="64">
        <f t="shared" si="19"/>
        <v>0</v>
      </c>
      <c r="U38" s="64">
        <f t="shared" si="19"/>
        <v>0</v>
      </c>
      <c r="V38" s="64">
        <f t="shared" si="19"/>
        <v>0</v>
      </c>
      <c r="W38" s="64">
        <f t="shared" si="19"/>
        <v>0</v>
      </c>
      <c r="X38" s="64">
        <f t="shared" si="19"/>
        <v>0</v>
      </c>
      <c r="Y38" s="64">
        <f t="shared" si="19"/>
        <v>0</v>
      </c>
      <c r="Z38" s="64">
        <f t="shared" si="19"/>
        <v>0</v>
      </c>
      <c r="AA38" s="135"/>
      <c r="AB38" s="135"/>
      <c r="AC38" s="135"/>
      <c r="AD38" s="135"/>
      <c r="AE38" s="138"/>
      <c r="AF38" s="66"/>
      <c r="AG38" s="18"/>
    </row>
    <row r="39" spans="1:33" ht="217.5" hidden="1" customHeight="1" x14ac:dyDescent="0.3">
      <c r="A39" s="29" t="s">
        <v>233</v>
      </c>
      <c r="B39" s="83" t="s">
        <v>83</v>
      </c>
      <c r="C39" s="145" t="s">
        <v>3</v>
      </c>
      <c r="D39" s="135">
        <v>0</v>
      </c>
      <c r="E39" s="135">
        <v>2000</v>
      </c>
      <c r="F39" s="135"/>
      <c r="G39" s="135">
        <v>0</v>
      </c>
      <c r="H39" s="135">
        <v>0</v>
      </c>
      <c r="I39" s="135">
        <v>0</v>
      </c>
      <c r="J39" s="135">
        <v>0</v>
      </c>
      <c r="K39" s="154">
        <v>0</v>
      </c>
      <c r="L39" s="154">
        <v>12000</v>
      </c>
      <c r="M39" s="154">
        <v>0</v>
      </c>
      <c r="N39" s="154">
        <v>0</v>
      </c>
      <c r="O39" s="154">
        <v>0</v>
      </c>
      <c r="P39" s="154">
        <v>0</v>
      </c>
      <c r="Q39" s="154">
        <v>0</v>
      </c>
      <c r="R39" s="154">
        <v>0</v>
      </c>
      <c r="S39" s="154">
        <v>0</v>
      </c>
      <c r="T39" s="154">
        <v>0</v>
      </c>
      <c r="U39" s="154">
        <v>0</v>
      </c>
      <c r="V39" s="154">
        <v>0</v>
      </c>
      <c r="W39" s="154">
        <v>0</v>
      </c>
      <c r="X39" s="135">
        <v>0</v>
      </c>
      <c r="Y39" s="135">
        <v>0</v>
      </c>
      <c r="Z39" s="135">
        <v>0</v>
      </c>
      <c r="AA39" s="135"/>
      <c r="AB39" s="135"/>
      <c r="AC39" s="135"/>
      <c r="AD39" s="135"/>
      <c r="AE39" s="138"/>
      <c r="AF39" s="138"/>
      <c r="AG39" s="9"/>
    </row>
    <row r="40" spans="1:33" s="5" customFormat="1" ht="87" hidden="1" x14ac:dyDescent="0.25">
      <c r="A40" s="29" t="s">
        <v>234</v>
      </c>
      <c r="B40" s="145" t="s">
        <v>84</v>
      </c>
      <c r="C40" s="146"/>
      <c r="D40" s="135">
        <f>D41</f>
        <v>0</v>
      </c>
      <c r="E40" s="135">
        <f t="shared" ref="E40:Z40" si="20">E41</f>
        <v>34327.9</v>
      </c>
      <c r="F40" s="135">
        <f t="shared" si="20"/>
        <v>0</v>
      </c>
      <c r="G40" s="135">
        <f t="shared" si="20"/>
        <v>0</v>
      </c>
      <c r="H40" s="135">
        <f t="shared" si="20"/>
        <v>0</v>
      </c>
      <c r="I40" s="135">
        <f t="shared" si="20"/>
        <v>0</v>
      </c>
      <c r="J40" s="135">
        <f t="shared" si="20"/>
        <v>0</v>
      </c>
      <c r="K40" s="154">
        <f t="shared" si="20"/>
        <v>0</v>
      </c>
      <c r="L40" s="154">
        <f t="shared" si="20"/>
        <v>2478.6999999999998</v>
      </c>
      <c r="M40" s="154">
        <f t="shared" si="20"/>
        <v>0</v>
      </c>
      <c r="N40" s="154">
        <f t="shared" si="20"/>
        <v>0</v>
      </c>
      <c r="O40" s="154">
        <f t="shared" si="20"/>
        <v>0</v>
      </c>
      <c r="P40" s="154">
        <f t="shared" si="20"/>
        <v>0</v>
      </c>
      <c r="Q40" s="154">
        <f t="shared" si="20"/>
        <v>0</v>
      </c>
      <c r="R40" s="154">
        <f t="shared" si="20"/>
        <v>0</v>
      </c>
      <c r="S40" s="154">
        <f t="shared" si="20"/>
        <v>0</v>
      </c>
      <c r="T40" s="154">
        <f t="shared" si="20"/>
        <v>0</v>
      </c>
      <c r="U40" s="154">
        <f t="shared" si="20"/>
        <v>0</v>
      </c>
      <c r="V40" s="154">
        <f t="shared" si="20"/>
        <v>0</v>
      </c>
      <c r="W40" s="154">
        <f t="shared" si="20"/>
        <v>0</v>
      </c>
      <c r="X40" s="135">
        <f t="shared" si="20"/>
        <v>0</v>
      </c>
      <c r="Y40" s="135">
        <f t="shared" si="20"/>
        <v>0</v>
      </c>
      <c r="Z40" s="135">
        <f t="shared" si="20"/>
        <v>0</v>
      </c>
      <c r="AA40" s="135"/>
      <c r="AB40" s="135"/>
      <c r="AC40" s="135"/>
      <c r="AD40" s="135"/>
      <c r="AE40" s="138"/>
      <c r="AF40" s="66"/>
      <c r="AG40" s="18"/>
    </row>
    <row r="41" spans="1:33" ht="216" hidden="1" customHeight="1" x14ac:dyDescent="0.3">
      <c r="A41" s="29" t="s">
        <v>235</v>
      </c>
      <c r="B41" s="83" t="s">
        <v>85</v>
      </c>
      <c r="C41" s="145" t="s">
        <v>3</v>
      </c>
      <c r="D41" s="135">
        <v>0</v>
      </c>
      <c r="E41" s="135">
        <v>34327.9</v>
      </c>
      <c r="F41" s="135"/>
      <c r="G41" s="135">
        <v>0</v>
      </c>
      <c r="H41" s="135">
        <v>0</v>
      </c>
      <c r="I41" s="135">
        <v>0</v>
      </c>
      <c r="J41" s="135">
        <v>0</v>
      </c>
      <c r="K41" s="154">
        <v>0</v>
      </c>
      <c r="L41" s="154">
        <v>2478.6999999999998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4">
        <v>0</v>
      </c>
      <c r="S41" s="154">
        <v>0</v>
      </c>
      <c r="T41" s="154">
        <v>0</v>
      </c>
      <c r="U41" s="154">
        <v>0</v>
      </c>
      <c r="V41" s="154">
        <v>0</v>
      </c>
      <c r="W41" s="154">
        <v>0</v>
      </c>
      <c r="X41" s="135">
        <v>0</v>
      </c>
      <c r="Y41" s="135">
        <v>0</v>
      </c>
      <c r="Z41" s="135">
        <v>0</v>
      </c>
      <c r="AA41" s="135"/>
      <c r="AB41" s="135"/>
      <c r="AC41" s="135"/>
      <c r="AD41" s="135"/>
      <c r="AE41" s="138"/>
      <c r="AF41" s="138"/>
      <c r="AG41" s="9"/>
    </row>
    <row r="42" spans="1:33" ht="69.599999999999994" hidden="1" x14ac:dyDescent="0.25">
      <c r="A42" s="29" t="s">
        <v>236</v>
      </c>
      <c r="B42" s="145" t="s">
        <v>86</v>
      </c>
      <c r="C42" s="108"/>
      <c r="D42" s="135">
        <f>D43</f>
        <v>0</v>
      </c>
      <c r="E42" s="135">
        <f t="shared" ref="E42:Z42" si="21">E43</f>
        <v>1693.6</v>
      </c>
      <c r="F42" s="135">
        <f t="shared" si="21"/>
        <v>0</v>
      </c>
      <c r="G42" s="135">
        <f t="shared" si="21"/>
        <v>0</v>
      </c>
      <c r="H42" s="135">
        <f t="shared" si="21"/>
        <v>0</v>
      </c>
      <c r="I42" s="135">
        <f t="shared" si="21"/>
        <v>0</v>
      </c>
      <c r="J42" s="135">
        <f t="shared" si="21"/>
        <v>0</v>
      </c>
      <c r="K42" s="154">
        <f t="shared" si="21"/>
        <v>0</v>
      </c>
      <c r="L42" s="154">
        <f t="shared" si="21"/>
        <v>0</v>
      </c>
      <c r="M42" s="154">
        <f t="shared" si="21"/>
        <v>0</v>
      </c>
      <c r="N42" s="154">
        <f t="shared" si="21"/>
        <v>0</v>
      </c>
      <c r="O42" s="154">
        <f t="shared" si="21"/>
        <v>0</v>
      </c>
      <c r="P42" s="154">
        <f t="shared" si="21"/>
        <v>0</v>
      </c>
      <c r="Q42" s="154">
        <f t="shared" si="21"/>
        <v>0</v>
      </c>
      <c r="R42" s="154">
        <f t="shared" si="21"/>
        <v>0</v>
      </c>
      <c r="S42" s="154">
        <f t="shared" si="21"/>
        <v>0</v>
      </c>
      <c r="T42" s="154">
        <f t="shared" si="21"/>
        <v>0</v>
      </c>
      <c r="U42" s="154">
        <f t="shared" si="21"/>
        <v>0</v>
      </c>
      <c r="V42" s="154">
        <f t="shared" si="21"/>
        <v>0</v>
      </c>
      <c r="W42" s="154">
        <f t="shared" si="21"/>
        <v>0</v>
      </c>
      <c r="X42" s="135">
        <f t="shared" si="21"/>
        <v>0</v>
      </c>
      <c r="Y42" s="135">
        <f t="shared" si="21"/>
        <v>0</v>
      </c>
      <c r="Z42" s="135">
        <f t="shared" si="21"/>
        <v>0</v>
      </c>
      <c r="AA42" s="135"/>
      <c r="AB42" s="135"/>
      <c r="AC42" s="135"/>
      <c r="AD42" s="135"/>
      <c r="AE42" s="138"/>
      <c r="AF42" s="152"/>
      <c r="AG42" s="26"/>
    </row>
    <row r="43" spans="1:33" ht="174" hidden="1" x14ac:dyDescent="0.3">
      <c r="A43" s="29" t="s">
        <v>237</v>
      </c>
      <c r="B43" s="83" t="s">
        <v>87</v>
      </c>
      <c r="C43" s="145" t="s">
        <v>3</v>
      </c>
      <c r="D43" s="135">
        <v>0</v>
      </c>
      <c r="E43" s="135">
        <v>1693.6</v>
      </c>
      <c r="F43" s="135"/>
      <c r="G43" s="135">
        <v>0</v>
      </c>
      <c r="H43" s="135">
        <v>0</v>
      </c>
      <c r="I43" s="135">
        <v>0</v>
      </c>
      <c r="J43" s="135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54">
        <v>0</v>
      </c>
      <c r="R43" s="154">
        <v>0</v>
      </c>
      <c r="S43" s="154">
        <v>0</v>
      </c>
      <c r="T43" s="154">
        <v>0</v>
      </c>
      <c r="U43" s="154">
        <v>0</v>
      </c>
      <c r="V43" s="154">
        <v>0</v>
      </c>
      <c r="W43" s="154">
        <v>0</v>
      </c>
      <c r="X43" s="135">
        <v>0</v>
      </c>
      <c r="Y43" s="135">
        <v>0</v>
      </c>
      <c r="Z43" s="135">
        <v>0</v>
      </c>
      <c r="AA43" s="135"/>
      <c r="AB43" s="135"/>
      <c r="AC43" s="135"/>
      <c r="AD43" s="135"/>
      <c r="AE43" s="138"/>
      <c r="AF43" s="70"/>
      <c r="AG43" s="9"/>
    </row>
    <row r="44" spans="1:33" ht="87" hidden="1" x14ac:dyDescent="0.25">
      <c r="A44" s="29" t="s">
        <v>238</v>
      </c>
      <c r="B44" s="83" t="s">
        <v>88</v>
      </c>
      <c r="C44" s="108"/>
      <c r="D44" s="135">
        <f>D45</f>
        <v>0</v>
      </c>
      <c r="E44" s="135">
        <f t="shared" ref="E44" si="22">E45</f>
        <v>195.1</v>
      </c>
      <c r="F44" s="135">
        <f t="shared" ref="F44" si="23">F45</f>
        <v>0</v>
      </c>
      <c r="G44" s="135">
        <f t="shared" ref="G44" si="24">G45</f>
        <v>0</v>
      </c>
      <c r="H44" s="135">
        <f t="shared" ref="H44" si="25">H45</f>
        <v>0</v>
      </c>
      <c r="I44" s="135">
        <f t="shared" ref="I44" si="26">I45</f>
        <v>0</v>
      </c>
      <c r="J44" s="135">
        <f t="shared" ref="J44" si="27">J45</f>
        <v>0</v>
      </c>
      <c r="K44" s="154">
        <f t="shared" ref="K44" si="28">K45</f>
        <v>0</v>
      </c>
      <c r="L44" s="154">
        <f t="shared" ref="L44" si="29">L45</f>
        <v>160</v>
      </c>
      <c r="M44" s="154">
        <f t="shared" ref="M44" si="30">M45</f>
        <v>0</v>
      </c>
      <c r="N44" s="154">
        <f t="shared" ref="N44" si="31">N45</f>
        <v>0</v>
      </c>
      <c r="O44" s="154">
        <f t="shared" ref="O44" si="32">O45</f>
        <v>0</v>
      </c>
      <c r="P44" s="154">
        <f t="shared" ref="P44" si="33">P45</f>
        <v>0</v>
      </c>
      <c r="Q44" s="154">
        <f t="shared" ref="Q44" si="34">Q45</f>
        <v>0</v>
      </c>
      <c r="R44" s="154">
        <f t="shared" ref="R44" si="35">R45</f>
        <v>0</v>
      </c>
      <c r="S44" s="154">
        <f t="shared" ref="S44" si="36">S45</f>
        <v>0</v>
      </c>
      <c r="T44" s="154">
        <f t="shared" ref="T44" si="37">T45</f>
        <v>0</v>
      </c>
      <c r="U44" s="154">
        <f t="shared" ref="U44" si="38">U45</f>
        <v>0</v>
      </c>
      <c r="V44" s="154">
        <f t="shared" ref="V44" si="39">V45</f>
        <v>0</v>
      </c>
      <c r="W44" s="154">
        <f t="shared" ref="W44" si="40">W45</f>
        <v>0</v>
      </c>
      <c r="X44" s="135">
        <f t="shared" ref="X44" si="41">X45</f>
        <v>0</v>
      </c>
      <c r="Y44" s="135">
        <f t="shared" ref="Y44" si="42">Y45</f>
        <v>0</v>
      </c>
      <c r="Z44" s="135">
        <f t="shared" ref="Z44" si="43">Z45</f>
        <v>0</v>
      </c>
      <c r="AA44" s="135"/>
      <c r="AB44" s="135"/>
      <c r="AC44" s="135"/>
      <c r="AD44" s="135"/>
      <c r="AE44" s="138"/>
      <c r="AF44" s="152"/>
      <c r="AG44" s="26"/>
    </row>
    <row r="45" spans="1:33" ht="191.4" hidden="1" x14ac:dyDescent="0.3">
      <c r="A45" s="29" t="s">
        <v>239</v>
      </c>
      <c r="B45" s="83" t="s">
        <v>89</v>
      </c>
      <c r="C45" s="145" t="s">
        <v>3</v>
      </c>
      <c r="D45" s="135">
        <v>0</v>
      </c>
      <c r="E45" s="135">
        <v>195.1</v>
      </c>
      <c r="F45" s="135"/>
      <c r="G45" s="135">
        <v>0</v>
      </c>
      <c r="H45" s="135">
        <v>0</v>
      </c>
      <c r="I45" s="135">
        <v>0</v>
      </c>
      <c r="J45" s="135">
        <v>0</v>
      </c>
      <c r="K45" s="154">
        <v>0</v>
      </c>
      <c r="L45" s="154">
        <v>160</v>
      </c>
      <c r="M45" s="154">
        <v>0</v>
      </c>
      <c r="N45" s="154">
        <v>0</v>
      </c>
      <c r="O45" s="154">
        <v>0</v>
      </c>
      <c r="P45" s="154">
        <v>0</v>
      </c>
      <c r="Q45" s="154">
        <v>0</v>
      </c>
      <c r="R45" s="154">
        <v>0</v>
      </c>
      <c r="S45" s="154">
        <v>0</v>
      </c>
      <c r="T45" s="154">
        <v>0</v>
      </c>
      <c r="U45" s="154">
        <v>0</v>
      </c>
      <c r="V45" s="154">
        <v>0</v>
      </c>
      <c r="W45" s="154">
        <v>0</v>
      </c>
      <c r="X45" s="135">
        <v>0</v>
      </c>
      <c r="Y45" s="135">
        <v>0</v>
      </c>
      <c r="Z45" s="135">
        <v>0</v>
      </c>
      <c r="AA45" s="135"/>
      <c r="AB45" s="135"/>
      <c r="AC45" s="135"/>
      <c r="AD45" s="135"/>
      <c r="AE45" s="138"/>
      <c r="AF45" s="138"/>
      <c r="AG45" s="9"/>
    </row>
    <row r="46" spans="1:33" ht="87" hidden="1" x14ac:dyDescent="0.25">
      <c r="A46" s="29" t="s">
        <v>240</v>
      </c>
      <c r="B46" s="145" t="s">
        <v>90</v>
      </c>
      <c r="C46" s="108"/>
      <c r="D46" s="135">
        <f>D47</f>
        <v>0</v>
      </c>
      <c r="E46" s="135">
        <f t="shared" ref="E46:Z46" si="44">E47</f>
        <v>595.79999999999995</v>
      </c>
      <c r="F46" s="135">
        <f t="shared" si="44"/>
        <v>0</v>
      </c>
      <c r="G46" s="135">
        <f t="shared" si="44"/>
        <v>0</v>
      </c>
      <c r="H46" s="135">
        <f t="shared" si="44"/>
        <v>0</v>
      </c>
      <c r="I46" s="135">
        <f t="shared" si="44"/>
        <v>0</v>
      </c>
      <c r="J46" s="135">
        <f t="shared" si="44"/>
        <v>0</v>
      </c>
      <c r="K46" s="154">
        <f t="shared" si="44"/>
        <v>0</v>
      </c>
      <c r="L46" s="154">
        <f t="shared" si="44"/>
        <v>427.5</v>
      </c>
      <c r="M46" s="154">
        <f t="shared" si="44"/>
        <v>0</v>
      </c>
      <c r="N46" s="154">
        <f t="shared" si="44"/>
        <v>0</v>
      </c>
      <c r="O46" s="154">
        <f t="shared" si="44"/>
        <v>0</v>
      </c>
      <c r="P46" s="154">
        <f t="shared" si="44"/>
        <v>0</v>
      </c>
      <c r="Q46" s="154">
        <f t="shared" si="44"/>
        <v>0</v>
      </c>
      <c r="R46" s="154">
        <f t="shared" si="44"/>
        <v>0</v>
      </c>
      <c r="S46" s="154">
        <f t="shared" si="44"/>
        <v>0</v>
      </c>
      <c r="T46" s="154">
        <f t="shared" si="44"/>
        <v>0</v>
      </c>
      <c r="U46" s="154">
        <f t="shared" si="44"/>
        <v>0</v>
      </c>
      <c r="V46" s="154">
        <f t="shared" si="44"/>
        <v>0</v>
      </c>
      <c r="W46" s="154">
        <f t="shared" si="44"/>
        <v>0</v>
      </c>
      <c r="X46" s="135">
        <f t="shared" si="44"/>
        <v>0</v>
      </c>
      <c r="Y46" s="135">
        <f t="shared" si="44"/>
        <v>0</v>
      </c>
      <c r="Z46" s="135">
        <f t="shared" si="44"/>
        <v>0</v>
      </c>
      <c r="AA46" s="135"/>
      <c r="AB46" s="135"/>
      <c r="AC46" s="135"/>
      <c r="AD46" s="135"/>
      <c r="AE46" s="138"/>
      <c r="AF46" s="152"/>
      <c r="AG46" s="26"/>
    </row>
    <row r="47" spans="1:33" ht="219" hidden="1" customHeight="1" x14ac:dyDescent="0.3">
      <c r="A47" s="29" t="s">
        <v>241</v>
      </c>
      <c r="B47" s="83" t="s">
        <v>91</v>
      </c>
      <c r="C47" s="145" t="s">
        <v>3</v>
      </c>
      <c r="D47" s="135">
        <v>0</v>
      </c>
      <c r="E47" s="135">
        <v>595.79999999999995</v>
      </c>
      <c r="F47" s="135"/>
      <c r="G47" s="135">
        <v>0</v>
      </c>
      <c r="H47" s="135">
        <v>0</v>
      </c>
      <c r="I47" s="135">
        <v>0</v>
      </c>
      <c r="J47" s="135">
        <v>0</v>
      </c>
      <c r="K47" s="154">
        <v>0</v>
      </c>
      <c r="L47" s="154">
        <v>427.5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4">
        <v>0</v>
      </c>
      <c r="W47" s="154">
        <v>0</v>
      </c>
      <c r="X47" s="135">
        <v>0</v>
      </c>
      <c r="Y47" s="135">
        <v>0</v>
      </c>
      <c r="Z47" s="135">
        <v>0</v>
      </c>
      <c r="AA47" s="135"/>
      <c r="AB47" s="135"/>
      <c r="AC47" s="135"/>
      <c r="AD47" s="135"/>
      <c r="AE47" s="138"/>
      <c r="AF47" s="138"/>
      <c r="AG47" s="9"/>
    </row>
    <row r="48" spans="1:33" ht="87" hidden="1" x14ac:dyDescent="0.3">
      <c r="A48" s="29" t="s">
        <v>242</v>
      </c>
      <c r="B48" s="83" t="s">
        <v>92</v>
      </c>
      <c r="C48" s="145"/>
      <c r="D48" s="135">
        <f>D49</f>
        <v>0</v>
      </c>
      <c r="E48" s="135">
        <f t="shared" ref="E48:H48" si="45">E49</f>
        <v>7500</v>
      </c>
      <c r="F48" s="135">
        <f t="shared" si="45"/>
        <v>0</v>
      </c>
      <c r="G48" s="135">
        <f t="shared" si="45"/>
        <v>0</v>
      </c>
      <c r="H48" s="135">
        <f t="shared" si="45"/>
        <v>0</v>
      </c>
      <c r="I48" s="135">
        <f t="shared" ref="I48" si="46">I49</f>
        <v>0</v>
      </c>
      <c r="J48" s="135">
        <f t="shared" ref="J48" si="47">J49</f>
        <v>0</v>
      </c>
      <c r="K48" s="154">
        <f t="shared" ref="K48" si="48">K49</f>
        <v>0</v>
      </c>
      <c r="L48" s="154">
        <f t="shared" ref="L48" si="49">L49</f>
        <v>500</v>
      </c>
      <c r="M48" s="154">
        <f t="shared" ref="M48" si="50">M49</f>
        <v>0</v>
      </c>
      <c r="N48" s="154">
        <f t="shared" ref="N48" si="51">N49</f>
        <v>0</v>
      </c>
      <c r="O48" s="154">
        <f t="shared" ref="O48" si="52">O49</f>
        <v>0</v>
      </c>
      <c r="P48" s="154">
        <f t="shared" ref="P48" si="53">P49</f>
        <v>0</v>
      </c>
      <c r="Q48" s="154">
        <f t="shared" ref="Q48" si="54">Q49</f>
        <v>0</v>
      </c>
      <c r="R48" s="154">
        <f t="shared" ref="R48" si="55">R49</f>
        <v>0</v>
      </c>
      <c r="S48" s="154">
        <f t="shared" ref="S48" si="56">S49</f>
        <v>0</v>
      </c>
      <c r="T48" s="154">
        <f t="shared" ref="T48" si="57">T49</f>
        <v>0</v>
      </c>
      <c r="U48" s="154">
        <f t="shared" ref="U48" si="58">U49</f>
        <v>0</v>
      </c>
      <c r="V48" s="154">
        <f t="shared" ref="V48" si="59">V49</f>
        <v>0</v>
      </c>
      <c r="W48" s="154">
        <f t="shared" ref="W48" si="60">W49</f>
        <v>0</v>
      </c>
      <c r="X48" s="135">
        <f t="shared" ref="X48" si="61">X49</f>
        <v>0</v>
      </c>
      <c r="Y48" s="135">
        <f t="shared" ref="Y48" si="62">Y49</f>
        <v>0</v>
      </c>
      <c r="Z48" s="135">
        <f t="shared" ref="Z48" si="63">Z49</f>
        <v>0</v>
      </c>
      <c r="AA48" s="135"/>
      <c r="AB48" s="135"/>
      <c r="AC48" s="135"/>
      <c r="AD48" s="135"/>
      <c r="AE48" s="138"/>
      <c r="AF48" s="138"/>
      <c r="AG48" s="9"/>
    </row>
    <row r="49" spans="1:33" ht="156.6" hidden="1" x14ac:dyDescent="0.3">
      <c r="A49" s="29" t="s">
        <v>243</v>
      </c>
      <c r="B49" s="83" t="s">
        <v>40</v>
      </c>
      <c r="C49" s="145" t="s">
        <v>3</v>
      </c>
      <c r="D49" s="135">
        <v>0</v>
      </c>
      <c r="E49" s="135">
        <v>7500</v>
      </c>
      <c r="F49" s="135"/>
      <c r="G49" s="135">
        <v>0</v>
      </c>
      <c r="H49" s="135">
        <v>0</v>
      </c>
      <c r="I49" s="135">
        <v>0</v>
      </c>
      <c r="J49" s="135">
        <v>0</v>
      </c>
      <c r="K49" s="154">
        <v>0</v>
      </c>
      <c r="L49" s="154">
        <v>500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0</v>
      </c>
      <c r="T49" s="154">
        <v>0</v>
      </c>
      <c r="U49" s="154">
        <v>0</v>
      </c>
      <c r="V49" s="154">
        <v>0</v>
      </c>
      <c r="W49" s="154">
        <v>0</v>
      </c>
      <c r="X49" s="135">
        <v>0</v>
      </c>
      <c r="Y49" s="135">
        <v>0</v>
      </c>
      <c r="Z49" s="135">
        <v>0</v>
      </c>
      <c r="AA49" s="135"/>
      <c r="AB49" s="135"/>
      <c r="AC49" s="135"/>
      <c r="AD49" s="135"/>
      <c r="AE49" s="138"/>
      <c r="AF49" s="138"/>
      <c r="AG49" s="9"/>
    </row>
    <row r="50" spans="1:33" ht="104.4" hidden="1" x14ac:dyDescent="0.3">
      <c r="A50" s="29" t="s">
        <v>244</v>
      </c>
      <c r="B50" s="83" t="s">
        <v>93</v>
      </c>
      <c r="C50" s="145"/>
      <c r="D50" s="135">
        <f>D51</f>
        <v>0</v>
      </c>
      <c r="E50" s="135">
        <f t="shared" ref="E50:Z50" si="64">E51</f>
        <v>2500</v>
      </c>
      <c r="F50" s="135">
        <f t="shared" si="64"/>
        <v>0</v>
      </c>
      <c r="G50" s="135">
        <f t="shared" si="64"/>
        <v>0</v>
      </c>
      <c r="H50" s="135">
        <f t="shared" si="64"/>
        <v>0</v>
      </c>
      <c r="I50" s="135">
        <f t="shared" si="64"/>
        <v>0</v>
      </c>
      <c r="J50" s="135">
        <f t="shared" si="64"/>
        <v>0</v>
      </c>
      <c r="K50" s="154">
        <f t="shared" si="64"/>
        <v>0</v>
      </c>
      <c r="L50" s="154">
        <f t="shared" si="64"/>
        <v>18500</v>
      </c>
      <c r="M50" s="154">
        <f t="shared" si="64"/>
        <v>0</v>
      </c>
      <c r="N50" s="154">
        <f t="shared" si="64"/>
        <v>0</v>
      </c>
      <c r="O50" s="154">
        <f t="shared" si="64"/>
        <v>0</v>
      </c>
      <c r="P50" s="154">
        <f t="shared" si="64"/>
        <v>0</v>
      </c>
      <c r="Q50" s="154">
        <f t="shared" si="64"/>
        <v>0</v>
      </c>
      <c r="R50" s="154">
        <f t="shared" si="64"/>
        <v>0</v>
      </c>
      <c r="S50" s="154">
        <f t="shared" si="64"/>
        <v>0</v>
      </c>
      <c r="T50" s="154">
        <f t="shared" si="64"/>
        <v>0</v>
      </c>
      <c r="U50" s="154">
        <f t="shared" si="64"/>
        <v>0</v>
      </c>
      <c r="V50" s="154">
        <f t="shared" si="64"/>
        <v>0</v>
      </c>
      <c r="W50" s="154">
        <f t="shared" si="64"/>
        <v>0</v>
      </c>
      <c r="X50" s="135">
        <f t="shared" si="64"/>
        <v>0</v>
      </c>
      <c r="Y50" s="135">
        <f t="shared" si="64"/>
        <v>0</v>
      </c>
      <c r="Z50" s="135">
        <f t="shared" si="64"/>
        <v>0</v>
      </c>
      <c r="AA50" s="135"/>
      <c r="AB50" s="135"/>
      <c r="AC50" s="135"/>
      <c r="AD50" s="135"/>
      <c r="AE50" s="138"/>
      <c r="AF50" s="138"/>
      <c r="AG50" s="9"/>
    </row>
    <row r="51" spans="1:33" ht="156.6" hidden="1" x14ac:dyDescent="0.3">
      <c r="A51" s="29" t="s">
        <v>245</v>
      </c>
      <c r="B51" s="83" t="s">
        <v>94</v>
      </c>
      <c r="C51" s="145" t="s">
        <v>3</v>
      </c>
      <c r="D51" s="135">
        <v>0</v>
      </c>
      <c r="E51" s="135">
        <v>2500</v>
      </c>
      <c r="F51" s="135"/>
      <c r="G51" s="135">
        <v>0</v>
      </c>
      <c r="H51" s="135">
        <v>0</v>
      </c>
      <c r="I51" s="135">
        <v>0</v>
      </c>
      <c r="J51" s="135">
        <v>0</v>
      </c>
      <c r="K51" s="154">
        <v>0</v>
      </c>
      <c r="L51" s="154">
        <v>18500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154">
        <v>0</v>
      </c>
      <c r="U51" s="154">
        <v>0</v>
      </c>
      <c r="V51" s="154">
        <v>0</v>
      </c>
      <c r="W51" s="154">
        <v>0</v>
      </c>
      <c r="X51" s="135">
        <v>0</v>
      </c>
      <c r="Y51" s="135">
        <v>0</v>
      </c>
      <c r="Z51" s="135">
        <v>0</v>
      </c>
      <c r="AA51" s="135"/>
      <c r="AB51" s="135"/>
      <c r="AC51" s="135"/>
      <c r="AD51" s="135"/>
      <c r="AE51" s="138"/>
      <c r="AF51" s="138"/>
      <c r="AG51" s="9"/>
    </row>
    <row r="52" spans="1:33" ht="139.19999999999999" hidden="1" x14ac:dyDescent="0.3">
      <c r="A52" s="29" t="s">
        <v>55</v>
      </c>
      <c r="B52" s="83" t="s">
        <v>96</v>
      </c>
      <c r="C52" s="145"/>
      <c r="D52" s="135">
        <f>D53+D54</f>
        <v>256500</v>
      </c>
      <c r="E52" s="135">
        <f t="shared" ref="E52:Z52" si="65">E53+E54</f>
        <v>13500</v>
      </c>
      <c r="F52" s="135">
        <f t="shared" si="65"/>
        <v>0</v>
      </c>
      <c r="G52" s="135">
        <f t="shared" si="65"/>
        <v>0</v>
      </c>
      <c r="H52" s="135">
        <f t="shared" si="65"/>
        <v>0</v>
      </c>
      <c r="I52" s="135">
        <f t="shared" si="65"/>
        <v>0</v>
      </c>
      <c r="J52" s="135">
        <f t="shared" si="65"/>
        <v>0</v>
      </c>
      <c r="K52" s="154">
        <f>K53+K54+K55</f>
        <v>35360.6</v>
      </c>
      <c r="L52" s="154">
        <f t="shared" si="65"/>
        <v>0</v>
      </c>
      <c r="M52" s="154">
        <f t="shared" si="65"/>
        <v>0</v>
      </c>
      <c r="N52" s="154">
        <f t="shared" si="65"/>
        <v>0</v>
      </c>
      <c r="O52" s="154">
        <f t="shared" si="65"/>
        <v>0</v>
      </c>
      <c r="P52" s="154">
        <f t="shared" si="65"/>
        <v>0</v>
      </c>
      <c r="Q52" s="154">
        <f t="shared" si="65"/>
        <v>0</v>
      </c>
      <c r="R52" s="154">
        <f t="shared" si="65"/>
        <v>0</v>
      </c>
      <c r="S52" s="154">
        <f t="shared" si="65"/>
        <v>0</v>
      </c>
      <c r="T52" s="154">
        <f t="shared" si="65"/>
        <v>0</v>
      </c>
      <c r="U52" s="154">
        <f t="shared" si="65"/>
        <v>0</v>
      </c>
      <c r="V52" s="154">
        <f t="shared" si="65"/>
        <v>0</v>
      </c>
      <c r="W52" s="154">
        <f t="shared" si="65"/>
        <v>0</v>
      </c>
      <c r="X52" s="135">
        <f t="shared" si="65"/>
        <v>0</v>
      </c>
      <c r="Y52" s="135">
        <f t="shared" si="65"/>
        <v>0</v>
      </c>
      <c r="Z52" s="135">
        <f t="shared" si="65"/>
        <v>0</v>
      </c>
      <c r="AA52" s="135"/>
      <c r="AB52" s="135"/>
      <c r="AC52" s="135"/>
      <c r="AD52" s="135"/>
      <c r="AE52" s="138"/>
      <c r="AF52" s="138"/>
      <c r="AG52" s="9"/>
    </row>
    <row r="53" spans="1:33" ht="166.5" hidden="1" customHeight="1" x14ac:dyDescent="0.3">
      <c r="A53" s="29" t="s">
        <v>75</v>
      </c>
      <c r="B53" s="83" t="s">
        <v>97</v>
      </c>
      <c r="C53" s="145" t="s">
        <v>3</v>
      </c>
      <c r="D53" s="135">
        <v>142500</v>
      </c>
      <c r="E53" s="135">
        <v>7500</v>
      </c>
      <c r="F53" s="135"/>
      <c r="G53" s="135">
        <v>0</v>
      </c>
      <c r="H53" s="135">
        <v>0</v>
      </c>
      <c r="I53" s="135">
        <v>0</v>
      </c>
      <c r="J53" s="135">
        <v>0</v>
      </c>
      <c r="K53" s="154">
        <v>7500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4">
        <v>0</v>
      </c>
      <c r="S53" s="154">
        <v>0</v>
      </c>
      <c r="T53" s="154">
        <v>0</v>
      </c>
      <c r="U53" s="154">
        <v>0</v>
      </c>
      <c r="V53" s="154">
        <v>0</v>
      </c>
      <c r="W53" s="154">
        <v>0</v>
      </c>
      <c r="X53" s="135">
        <v>0</v>
      </c>
      <c r="Y53" s="135">
        <v>0</v>
      </c>
      <c r="Z53" s="135">
        <v>0</v>
      </c>
      <c r="AA53" s="135"/>
      <c r="AB53" s="135"/>
      <c r="AC53" s="135"/>
      <c r="AD53" s="135"/>
      <c r="AE53" s="138"/>
      <c r="AF53" s="138"/>
      <c r="AG53" s="9"/>
    </row>
    <row r="54" spans="1:33" ht="156.6" hidden="1" x14ac:dyDescent="0.3">
      <c r="A54" s="29" t="s">
        <v>76</v>
      </c>
      <c r="B54" s="83" t="s">
        <v>99</v>
      </c>
      <c r="C54" s="145" t="s">
        <v>3</v>
      </c>
      <c r="D54" s="135">
        <v>114000</v>
      </c>
      <c r="E54" s="135">
        <v>6000</v>
      </c>
      <c r="F54" s="135"/>
      <c r="G54" s="135">
        <v>0</v>
      </c>
      <c r="H54" s="135">
        <v>0</v>
      </c>
      <c r="I54" s="135">
        <v>0</v>
      </c>
      <c r="J54" s="135">
        <v>0</v>
      </c>
      <c r="K54" s="154">
        <v>3000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v>0</v>
      </c>
      <c r="S54" s="154">
        <v>0</v>
      </c>
      <c r="T54" s="154">
        <v>0</v>
      </c>
      <c r="U54" s="154">
        <v>0</v>
      </c>
      <c r="V54" s="154">
        <v>0</v>
      </c>
      <c r="W54" s="154">
        <v>0</v>
      </c>
      <c r="X54" s="135">
        <v>0</v>
      </c>
      <c r="Y54" s="135">
        <v>0</v>
      </c>
      <c r="Z54" s="135">
        <v>0</v>
      </c>
      <c r="AA54" s="135"/>
      <c r="AB54" s="135"/>
      <c r="AC54" s="135"/>
      <c r="AD54" s="135"/>
      <c r="AE54" s="138"/>
      <c r="AF54" s="138"/>
      <c r="AG54" s="9"/>
    </row>
    <row r="55" spans="1:33" ht="261" hidden="1" x14ac:dyDescent="0.3">
      <c r="A55" s="29" t="s">
        <v>79</v>
      </c>
      <c r="B55" s="83" t="s">
        <v>246</v>
      </c>
      <c r="C55" s="145" t="s">
        <v>3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54">
        <v>24860.6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4">
        <v>0</v>
      </c>
      <c r="W55" s="154">
        <v>0</v>
      </c>
      <c r="X55" s="135">
        <v>0</v>
      </c>
      <c r="Y55" s="135">
        <v>0</v>
      </c>
      <c r="Z55" s="135">
        <v>0</v>
      </c>
      <c r="AA55" s="135"/>
      <c r="AB55" s="135"/>
      <c r="AC55" s="135"/>
      <c r="AD55" s="135"/>
      <c r="AE55" s="138"/>
      <c r="AF55" s="138"/>
      <c r="AG55" s="9"/>
    </row>
    <row r="56" spans="1:33" ht="156.6" hidden="1" x14ac:dyDescent="0.3">
      <c r="A56" s="29" t="s">
        <v>95</v>
      </c>
      <c r="B56" s="83" t="s">
        <v>101</v>
      </c>
      <c r="C56" s="145" t="s">
        <v>3</v>
      </c>
      <c r="D56" s="135">
        <f>D57</f>
        <v>243781.1</v>
      </c>
      <c r="E56" s="135">
        <f t="shared" ref="E56:Z56" si="66">E57</f>
        <v>69965.600000000006</v>
      </c>
      <c r="F56" s="135">
        <f t="shared" si="66"/>
        <v>0</v>
      </c>
      <c r="G56" s="135">
        <f t="shared" si="66"/>
        <v>0</v>
      </c>
      <c r="H56" s="135">
        <f t="shared" si="66"/>
        <v>0</v>
      </c>
      <c r="I56" s="135">
        <f t="shared" si="66"/>
        <v>0</v>
      </c>
      <c r="J56" s="135">
        <f t="shared" si="66"/>
        <v>0</v>
      </c>
      <c r="K56" s="154">
        <f t="shared" si="66"/>
        <v>500</v>
      </c>
      <c r="L56" s="154">
        <f t="shared" si="66"/>
        <v>0</v>
      </c>
      <c r="M56" s="154">
        <f t="shared" si="66"/>
        <v>0</v>
      </c>
      <c r="N56" s="154">
        <f t="shared" si="66"/>
        <v>0</v>
      </c>
      <c r="O56" s="154">
        <f t="shared" si="66"/>
        <v>0</v>
      </c>
      <c r="P56" s="154">
        <f t="shared" si="66"/>
        <v>0</v>
      </c>
      <c r="Q56" s="154">
        <f t="shared" si="66"/>
        <v>0</v>
      </c>
      <c r="R56" s="154">
        <f t="shared" si="66"/>
        <v>0</v>
      </c>
      <c r="S56" s="154">
        <f t="shared" si="66"/>
        <v>0</v>
      </c>
      <c r="T56" s="154">
        <f t="shared" si="66"/>
        <v>0</v>
      </c>
      <c r="U56" s="154">
        <f t="shared" si="66"/>
        <v>0</v>
      </c>
      <c r="V56" s="154">
        <f t="shared" si="66"/>
        <v>0</v>
      </c>
      <c r="W56" s="154">
        <f t="shared" si="66"/>
        <v>0</v>
      </c>
      <c r="X56" s="135">
        <f t="shared" si="66"/>
        <v>0</v>
      </c>
      <c r="Y56" s="135">
        <f t="shared" si="66"/>
        <v>0</v>
      </c>
      <c r="Z56" s="135">
        <f t="shared" si="66"/>
        <v>0</v>
      </c>
      <c r="AA56" s="135"/>
      <c r="AB56" s="135"/>
      <c r="AC56" s="135"/>
      <c r="AD56" s="135"/>
      <c r="AE56" s="138"/>
      <c r="AF56" s="138"/>
      <c r="AG56" s="9"/>
    </row>
    <row r="57" spans="1:33" ht="156.6" hidden="1" x14ac:dyDescent="0.3">
      <c r="A57" s="29" t="s">
        <v>98</v>
      </c>
      <c r="B57" s="83" t="s">
        <v>102</v>
      </c>
      <c r="C57" s="145" t="s">
        <v>3</v>
      </c>
      <c r="D57" s="135">
        <v>243781.1</v>
      </c>
      <c r="E57" s="135">
        <v>69965.600000000006</v>
      </c>
      <c r="F57" s="135"/>
      <c r="G57" s="135">
        <v>0</v>
      </c>
      <c r="H57" s="135">
        <v>0</v>
      </c>
      <c r="I57" s="135">
        <v>0</v>
      </c>
      <c r="J57" s="135">
        <v>0</v>
      </c>
      <c r="K57" s="154">
        <v>500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v>0</v>
      </c>
      <c r="S57" s="154">
        <v>0</v>
      </c>
      <c r="T57" s="154">
        <v>0</v>
      </c>
      <c r="U57" s="154">
        <v>0</v>
      </c>
      <c r="V57" s="154">
        <v>0</v>
      </c>
      <c r="W57" s="154">
        <v>0</v>
      </c>
      <c r="X57" s="135">
        <v>0</v>
      </c>
      <c r="Y57" s="135">
        <v>0</v>
      </c>
      <c r="Z57" s="135">
        <v>0</v>
      </c>
      <c r="AA57" s="135"/>
      <c r="AB57" s="135"/>
      <c r="AC57" s="135"/>
      <c r="AD57" s="135"/>
      <c r="AE57" s="138"/>
      <c r="AF57" s="138"/>
      <c r="AG57" s="9"/>
    </row>
    <row r="58" spans="1:33" ht="87" hidden="1" x14ac:dyDescent="0.3">
      <c r="A58" s="29" t="s">
        <v>59</v>
      </c>
      <c r="B58" s="83" t="s">
        <v>36</v>
      </c>
      <c r="C58" s="145"/>
      <c r="D58" s="135">
        <f>D59+D60</f>
        <v>0</v>
      </c>
      <c r="E58" s="135">
        <f t="shared" ref="E58:Z58" si="67">E59+E60</f>
        <v>12703.8</v>
      </c>
      <c r="F58" s="135">
        <f t="shared" si="67"/>
        <v>0</v>
      </c>
      <c r="G58" s="135">
        <f t="shared" si="67"/>
        <v>0</v>
      </c>
      <c r="H58" s="135">
        <f t="shared" si="67"/>
        <v>0</v>
      </c>
      <c r="I58" s="135">
        <f t="shared" si="67"/>
        <v>0</v>
      </c>
      <c r="J58" s="135">
        <f t="shared" si="67"/>
        <v>0</v>
      </c>
      <c r="K58" s="154">
        <f t="shared" si="67"/>
        <v>0</v>
      </c>
      <c r="L58" s="154">
        <f t="shared" si="67"/>
        <v>0</v>
      </c>
      <c r="M58" s="154">
        <f t="shared" si="67"/>
        <v>0</v>
      </c>
      <c r="N58" s="154">
        <f t="shared" si="67"/>
        <v>0</v>
      </c>
      <c r="O58" s="154">
        <f t="shared" si="67"/>
        <v>0</v>
      </c>
      <c r="P58" s="154">
        <f t="shared" si="67"/>
        <v>0</v>
      </c>
      <c r="Q58" s="154">
        <f t="shared" si="67"/>
        <v>0</v>
      </c>
      <c r="R58" s="154">
        <f t="shared" si="67"/>
        <v>0</v>
      </c>
      <c r="S58" s="154">
        <f t="shared" si="67"/>
        <v>0</v>
      </c>
      <c r="T58" s="154">
        <f t="shared" si="67"/>
        <v>0</v>
      </c>
      <c r="U58" s="154">
        <f t="shared" si="67"/>
        <v>0</v>
      </c>
      <c r="V58" s="154">
        <f t="shared" si="67"/>
        <v>0</v>
      </c>
      <c r="W58" s="154">
        <f t="shared" si="67"/>
        <v>0</v>
      </c>
      <c r="X58" s="135">
        <f t="shared" si="67"/>
        <v>0</v>
      </c>
      <c r="Y58" s="135">
        <f t="shared" si="67"/>
        <v>0</v>
      </c>
      <c r="Z58" s="135">
        <f t="shared" si="67"/>
        <v>0</v>
      </c>
      <c r="AA58" s="135"/>
      <c r="AB58" s="135"/>
      <c r="AC58" s="135"/>
      <c r="AD58" s="135"/>
      <c r="AE58" s="138"/>
      <c r="AF58" s="138"/>
      <c r="AG58" s="9"/>
    </row>
    <row r="59" spans="1:33" ht="156.6" hidden="1" x14ac:dyDescent="0.3">
      <c r="A59" s="29" t="s">
        <v>103</v>
      </c>
      <c r="B59" s="83" t="s">
        <v>104</v>
      </c>
      <c r="C59" s="145" t="s">
        <v>3</v>
      </c>
      <c r="D59" s="135">
        <v>0</v>
      </c>
      <c r="E59" s="135">
        <v>4000</v>
      </c>
      <c r="F59" s="135"/>
      <c r="G59" s="135">
        <v>0</v>
      </c>
      <c r="H59" s="135">
        <v>0</v>
      </c>
      <c r="I59" s="135">
        <v>0</v>
      </c>
      <c r="J59" s="135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v>0</v>
      </c>
      <c r="S59" s="154">
        <v>0</v>
      </c>
      <c r="T59" s="154">
        <v>0</v>
      </c>
      <c r="U59" s="154">
        <v>0</v>
      </c>
      <c r="V59" s="154">
        <v>0</v>
      </c>
      <c r="W59" s="154">
        <v>0</v>
      </c>
      <c r="X59" s="135">
        <v>0</v>
      </c>
      <c r="Y59" s="135">
        <v>0</v>
      </c>
      <c r="Z59" s="135">
        <v>0</v>
      </c>
      <c r="AA59" s="135"/>
      <c r="AB59" s="135"/>
      <c r="AC59" s="135"/>
      <c r="AD59" s="135"/>
      <c r="AE59" s="138"/>
      <c r="AF59" s="138"/>
      <c r="AG59" s="9"/>
    </row>
    <row r="60" spans="1:33" ht="195.75" hidden="1" customHeight="1" x14ac:dyDescent="0.3">
      <c r="A60" s="29" t="s">
        <v>105</v>
      </c>
      <c r="B60" s="83" t="s">
        <v>106</v>
      </c>
      <c r="C60" s="145" t="s">
        <v>3</v>
      </c>
      <c r="D60" s="135">
        <v>0</v>
      </c>
      <c r="E60" s="135">
        <v>8703.7999999999993</v>
      </c>
      <c r="F60" s="135"/>
      <c r="G60" s="135">
        <v>0</v>
      </c>
      <c r="H60" s="135">
        <v>0</v>
      </c>
      <c r="I60" s="135">
        <v>0</v>
      </c>
      <c r="J60" s="135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4">
        <v>0</v>
      </c>
      <c r="S60" s="154">
        <v>0</v>
      </c>
      <c r="T60" s="154">
        <v>0</v>
      </c>
      <c r="U60" s="154">
        <v>0</v>
      </c>
      <c r="V60" s="154">
        <v>0</v>
      </c>
      <c r="W60" s="154">
        <v>0</v>
      </c>
      <c r="X60" s="135">
        <v>0</v>
      </c>
      <c r="Y60" s="135">
        <v>0</v>
      </c>
      <c r="Z60" s="135">
        <v>0</v>
      </c>
      <c r="AA60" s="135"/>
      <c r="AB60" s="135"/>
      <c r="AC60" s="135"/>
      <c r="AD60" s="135"/>
      <c r="AE60" s="138"/>
      <c r="AF60" s="138"/>
      <c r="AG60" s="9"/>
    </row>
    <row r="61" spans="1:33" ht="195.75" hidden="1" customHeight="1" x14ac:dyDescent="0.3">
      <c r="A61" s="29" t="s">
        <v>64</v>
      </c>
      <c r="B61" s="83" t="s">
        <v>30</v>
      </c>
      <c r="C61" s="145"/>
      <c r="D61" s="135">
        <f>D62+D63</f>
        <v>1941989.7</v>
      </c>
      <c r="E61" s="135">
        <f t="shared" ref="E61:Z61" si="68">E62+E63</f>
        <v>346116.30000000005</v>
      </c>
      <c r="F61" s="135">
        <f t="shared" si="68"/>
        <v>0</v>
      </c>
      <c r="G61" s="135">
        <f t="shared" si="68"/>
        <v>0</v>
      </c>
      <c r="H61" s="135">
        <f t="shared" si="68"/>
        <v>0</v>
      </c>
      <c r="I61" s="135">
        <f t="shared" si="68"/>
        <v>532656.19999999995</v>
      </c>
      <c r="J61" s="135">
        <f t="shared" si="68"/>
        <v>0</v>
      </c>
      <c r="K61" s="154">
        <f t="shared" si="68"/>
        <v>115881.3</v>
      </c>
      <c r="L61" s="154">
        <f t="shared" si="68"/>
        <v>0</v>
      </c>
      <c r="M61" s="154">
        <f t="shared" si="68"/>
        <v>0</v>
      </c>
      <c r="N61" s="154">
        <f t="shared" si="68"/>
        <v>0</v>
      </c>
      <c r="O61" s="154">
        <f t="shared" si="68"/>
        <v>0</v>
      </c>
      <c r="P61" s="154">
        <f t="shared" si="68"/>
        <v>0</v>
      </c>
      <c r="Q61" s="154">
        <f t="shared" si="68"/>
        <v>0</v>
      </c>
      <c r="R61" s="154">
        <f t="shared" si="68"/>
        <v>0</v>
      </c>
      <c r="S61" s="154">
        <f t="shared" si="68"/>
        <v>0</v>
      </c>
      <c r="T61" s="154">
        <f t="shared" si="68"/>
        <v>0</v>
      </c>
      <c r="U61" s="154">
        <f t="shared" si="68"/>
        <v>0</v>
      </c>
      <c r="V61" s="154">
        <f t="shared" si="68"/>
        <v>0</v>
      </c>
      <c r="W61" s="154">
        <f t="shared" si="68"/>
        <v>0</v>
      </c>
      <c r="X61" s="135">
        <f t="shared" si="68"/>
        <v>0</v>
      </c>
      <c r="Y61" s="135">
        <f t="shared" si="68"/>
        <v>0</v>
      </c>
      <c r="Z61" s="135">
        <f t="shared" si="68"/>
        <v>0</v>
      </c>
      <c r="AA61" s="135"/>
      <c r="AB61" s="135"/>
      <c r="AC61" s="135"/>
      <c r="AD61" s="135"/>
      <c r="AE61" s="138"/>
      <c r="AF61" s="138"/>
      <c r="AG61" s="9"/>
    </row>
    <row r="62" spans="1:33" ht="195.75" hidden="1" customHeight="1" x14ac:dyDescent="0.3">
      <c r="A62" s="29" t="s">
        <v>65</v>
      </c>
      <c r="B62" s="83" t="s">
        <v>107</v>
      </c>
      <c r="C62" s="145" t="s">
        <v>3</v>
      </c>
      <c r="D62" s="135">
        <v>1392929.2</v>
      </c>
      <c r="E62" s="135">
        <v>275049.7</v>
      </c>
      <c r="F62" s="135"/>
      <c r="G62" s="135">
        <v>0</v>
      </c>
      <c r="H62" s="135">
        <v>0</v>
      </c>
      <c r="I62" s="135">
        <v>0</v>
      </c>
      <c r="J62" s="135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4">
        <v>0</v>
      </c>
      <c r="S62" s="154">
        <v>0</v>
      </c>
      <c r="T62" s="154">
        <v>0</v>
      </c>
      <c r="U62" s="154">
        <v>0</v>
      </c>
      <c r="V62" s="154">
        <v>0</v>
      </c>
      <c r="W62" s="154">
        <v>0</v>
      </c>
      <c r="X62" s="135">
        <v>0</v>
      </c>
      <c r="Y62" s="135">
        <v>0</v>
      </c>
      <c r="Z62" s="135">
        <v>0</v>
      </c>
      <c r="AA62" s="135"/>
      <c r="AB62" s="135"/>
      <c r="AC62" s="135"/>
      <c r="AD62" s="135"/>
      <c r="AE62" s="138"/>
      <c r="AF62" s="138"/>
      <c r="AG62" s="9"/>
    </row>
    <row r="63" spans="1:33" ht="296.25" hidden="1" customHeight="1" x14ac:dyDescent="0.3">
      <c r="A63" s="29" t="s">
        <v>67</v>
      </c>
      <c r="B63" s="83" t="s">
        <v>108</v>
      </c>
      <c r="C63" s="145" t="s">
        <v>3</v>
      </c>
      <c r="D63" s="135">
        <v>549060.5</v>
      </c>
      <c r="E63" s="135">
        <v>71066.600000000006</v>
      </c>
      <c r="F63" s="135"/>
      <c r="G63" s="135">
        <v>0</v>
      </c>
      <c r="H63" s="135">
        <v>0</v>
      </c>
      <c r="I63" s="135">
        <v>532656.19999999995</v>
      </c>
      <c r="J63" s="135">
        <v>0</v>
      </c>
      <c r="K63" s="154">
        <v>115881.3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54">
        <v>0</v>
      </c>
      <c r="W63" s="154">
        <v>0</v>
      </c>
      <c r="X63" s="135">
        <v>0</v>
      </c>
      <c r="Y63" s="135">
        <v>0</v>
      </c>
      <c r="Z63" s="135">
        <v>0</v>
      </c>
      <c r="AA63" s="135"/>
      <c r="AB63" s="135"/>
      <c r="AC63" s="135"/>
      <c r="AD63" s="135"/>
      <c r="AE63" s="138"/>
      <c r="AF63" s="138"/>
      <c r="AG63" s="9"/>
    </row>
    <row r="64" spans="1:33" ht="88.5" hidden="1" customHeight="1" x14ac:dyDescent="0.3">
      <c r="A64" s="29" t="s">
        <v>70</v>
      </c>
      <c r="B64" s="83" t="s">
        <v>109</v>
      </c>
      <c r="C64" s="145"/>
      <c r="D64" s="135">
        <f>D65</f>
        <v>582161.9</v>
      </c>
      <c r="E64" s="135">
        <f t="shared" ref="E64:Z64" si="69">E65</f>
        <v>30640.1</v>
      </c>
      <c r="F64" s="135">
        <f t="shared" si="69"/>
        <v>0</v>
      </c>
      <c r="G64" s="135">
        <f t="shared" si="69"/>
        <v>0</v>
      </c>
      <c r="H64" s="135">
        <f t="shared" si="69"/>
        <v>0</v>
      </c>
      <c r="I64" s="135">
        <f t="shared" si="69"/>
        <v>472476.1</v>
      </c>
      <c r="J64" s="135">
        <f t="shared" si="69"/>
        <v>0</v>
      </c>
      <c r="K64" s="154">
        <f t="shared" si="69"/>
        <v>24867.200000000001</v>
      </c>
      <c r="L64" s="154">
        <f t="shared" si="69"/>
        <v>0</v>
      </c>
      <c r="M64" s="154">
        <f t="shared" si="69"/>
        <v>0</v>
      </c>
      <c r="N64" s="154">
        <f t="shared" si="69"/>
        <v>0</v>
      </c>
      <c r="O64" s="154">
        <f t="shared" si="69"/>
        <v>70943.100000000006</v>
      </c>
      <c r="P64" s="154">
        <f t="shared" si="69"/>
        <v>0</v>
      </c>
      <c r="Q64" s="154">
        <f t="shared" si="69"/>
        <v>3733.8</v>
      </c>
      <c r="R64" s="154">
        <f t="shared" si="69"/>
        <v>0</v>
      </c>
      <c r="S64" s="154">
        <f t="shared" si="69"/>
        <v>0</v>
      </c>
      <c r="T64" s="154">
        <f t="shared" si="69"/>
        <v>0</v>
      </c>
      <c r="U64" s="154">
        <f t="shared" si="69"/>
        <v>0</v>
      </c>
      <c r="V64" s="154">
        <f t="shared" si="69"/>
        <v>0</v>
      </c>
      <c r="W64" s="154">
        <f t="shared" si="69"/>
        <v>0</v>
      </c>
      <c r="X64" s="135">
        <f t="shared" si="69"/>
        <v>0</v>
      </c>
      <c r="Y64" s="135">
        <f t="shared" si="69"/>
        <v>0</v>
      </c>
      <c r="Z64" s="135">
        <f t="shared" si="69"/>
        <v>0</v>
      </c>
      <c r="AA64" s="135"/>
      <c r="AB64" s="135"/>
      <c r="AC64" s="135"/>
      <c r="AD64" s="135"/>
      <c r="AE64" s="138"/>
      <c r="AF64" s="138"/>
      <c r="AG64" s="9"/>
    </row>
    <row r="65" spans="1:33" ht="195.75" hidden="1" customHeight="1" x14ac:dyDescent="0.3">
      <c r="A65" s="29" t="s">
        <v>111</v>
      </c>
      <c r="B65" s="83" t="s">
        <v>110</v>
      </c>
      <c r="C65" s="145" t="s">
        <v>3</v>
      </c>
      <c r="D65" s="135">
        <v>582161.9</v>
      </c>
      <c r="E65" s="135">
        <v>30640.1</v>
      </c>
      <c r="F65" s="135"/>
      <c r="G65" s="135">
        <v>0</v>
      </c>
      <c r="H65" s="135">
        <v>0</v>
      </c>
      <c r="I65" s="135">
        <v>472476.1</v>
      </c>
      <c r="J65" s="135">
        <v>0</v>
      </c>
      <c r="K65" s="154">
        <v>24867.200000000001</v>
      </c>
      <c r="L65" s="154">
        <v>0</v>
      </c>
      <c r="M65" s="154">
        <v>0</v>
      </c>
      <c r="N65" s="154">
        <v>0</v>
      </c>
      <c r="O65" s="154">
        <v>70943.100000000006</v>
      </c>
      <c r="P65" s="154">
        <v>0</v>
      </c>
      <c r="Q65" s="154">
        <v>3733.8</v>
      </c>
      <c r="R65" s="154">
        <v>0</v>
      </c>
      <c r="S65" s="154">
        <v>0</v>
      </c>
      <c r="T65" s="154">
        <v>0</v>
      </c>
      <c r="U65" s="154">
        <v>0</v>
      </c>
      <c r="V65" s="154">
        <v>0</v>
      </c>
      <c r="W65" s="154">
        <v>0</v>
      </c>
      <c r="X65" s="135">
        <v>0</v>
      </c>
      <c r="Y65" s="135">
        <v>0</v>
      </c>
      <c r="Z65" s="135">
        <v>0</v>
      </c>
      <c r="AA65" s="135"/>
      <c r="AB65" s="135"/>
      <c r="AC65" s="135"/>
      <c r="AD65" s="135"/>
      <c r="AE65" s="138"/>
      <c r="AF65" s="138"/>
      <c r="AG65" s="9"/>
    </row>
    <row r="66" spans="1:33" hidden="1" x14ac:dyDescent="0.3">
      <c r="A66" s="20"/>
      <c r="B66" s="170" t="s">
        <v>130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0"/>
      <c r="AG66" s="9"/>
    </row>
    <row r="67" spans="1:33" ht="21" hidden="1" x14ac:dyDescent="0.3">
      <c r="A67" s="110"/>
      <c r="B67" s="111" t="s">
        <v>13</v>
      </c>
      <c r="C67" s="112">
        <v>942620</v>
      </c>
      <c r="D67" s="61">
        <f>D68+D71+D79+D84</f>
        <v>1227911.8999999999</v>
      </c>
      <c r="E67" s="61">
        <f>E68+E71+E79+E84</f>
        <v>268347.8</v>
      </c>
      <c r="F67" s="61">
        <f>F68+F71+F79+F84</f>
        <v>0</v>
      </c>
      <c r="G67" s="61">
        <f>G68+G71+G79+G84</f>
        <v>0</v>
      </c>
      <c r="H67" s="61">
        <f>H68+H71+H79+H84</f>
        <v>0</v>
      </c>
      <c r="I67" s="61">
        <f>I68+I71+I79+I84+I73+I75+I77+I90</f>
        <v>942620.00000000012</v>
      </c>
      <c r="J67" s="61">
        <f t="shared" ref="J67:Z67" si="70">J68+J71+J79+J84+J73+J75+J77+J90</f>
        <v>0</v>
      </c>
      <c r="K67" s="61">
        <f t="shared" si="70"/>
        <v>288799.49999999994</v>
      </c>
      <c r="L67" s="61">
        <f t="shared" si="70"/>
        <v>1154.8</v>
      </c>
      <c r="M67" s="61">
        <f t="shared" si="70"/>
        <v>0</v>
      </c>
      <c r="N67" s="61">
        <f t="shared" si="70"/>
        <v>0</v>
      </c>
      <c r="O67" s="61">
        <f t="shared" si="70"/>
        <v>0</v>
      </c>
      <c r="P67" s="61">
        <f t="shared" si="70"/>
        <v>0</v>
      </c>
      <c r="Q67" s="61">
        <f t="shared" si="70"/>
        <v>0</v>
      </c>
      <c r="R67" s="61">
        <f t="shared" si="70"/>
        <v>0</v>
      </c>
      <c r="S67" s="61">
        <f t="shared" si="70"/>
        <v>0</v>
      </c>
      <c r="T67" s="61">
        <f t="shared" si="70"/>
        <v>0</v>
      </c>
      <c r="U67" s="61">
        <f t="shared" si="70"/>
        <v>0</v>
      </c>
      <c r="V67" s="61">
        <f t="shared" si="70"/>
        <v>0</v>
      </c>
      <c r="W67" s="61">
        <f t="shared" si="70"/>
        <v>0</v>
      </c>
      <c r="X67" s="61">
        <f t="shared" si="70"/>
        <v>0</v>
      </c>
      <c r="Y67" s="61">
        <f t="shared" si="70"/>
        <v>0</v>
      </c>
      <c r="Z67" s="61">
        <f t="shared" si="70"/>
        <v>0</v>
      </c>
      <c r="AA67" s="68"/>
      <c r="AB67" s="68"/>
      <c r="AC67" s="68"/>
      <c r="AD67" s="68"/>
      <c r="AE67" s="69"/>
      <c r="AF67" s="70"/>
      <c r="AG67" s="9"/>
    </row>
    <row r="68" spans="1:33" ht="62.25" hidden="1" customHeight="1" x14ac:dyDescent="0.3">
      <c r="A68" s="29" t="s">
        <v>58</v>
      </c>
      <c r="B68" s="83" t="s">
        <v>6</v>
      </c>
      <c r="C68" s="146"/>
      <c r="D68" s="135">
        <f>D69</f>
        <v>469791.7</v>
      </c>
      <c r="E68" s="135">
        <f t="shared" ref="E68:Z68" si="71">E69</f>
        <v>134830.79999999999</v>
      </c>
      <c r="F68" s="135"/>
      <c r="G68" s="135">
        <f t="shared" si="71"/>
        <v>0</v>
      </c>
      <c r="H68" s="135">
        <f t="shared" si="71"/>
        <v>0</v>
      </c>
      <c r="I68" s="135">
        <f t="shared" si="71"/>
        <v>739714.1</v>
      </c>
      <c r="J68" s="135">
        <f t="shared" si="71"/>
        <v>0</v>
      </c>
      <c r="K68" s="154">
        <f t="shared" si="71"/>
        <v>193792.7</v>
      </c>
      <c r="L68" s="154">
        <f t="shared" si="71"/>
        <v>0</v>
      </c>
      <c r="M68" s="154">
        <f t="shared" si="71"/>
        <v>0</v>
      </c>
      <c r="N68" s="154">
        <f t="shared" si="71"/>
        <v>0</v>
      </c>
      <c r="O68" s="154">
        <f t="shared" si="71"/>
        <v>0</v>
      </c>
      <c r="P68" s="154">
        <f t="shared" si="71"/>
        <v>0</v>
      </c>
      <c r="Q68" s="154">
        <f t="shared" si="71"/>
        <v>0</v>
      </c>
      <c r="R68" s="154">
        <f t="shared" si="71"/>
        <v>0</v>
      </c>
      <c r="S68" s="154">
        <f t="shared" si="71"/>
        <v>0</v>
      </c>
      <c r="T68" s="154">
        <f t="shared" si="71"/>
        <v>0</v>
      </c>
      <c r="U68" s="154">
        <f t="shared" si="71"/>
        <v>0</v>
      </c>
      <c r="V68" s="154">
        <f t="shared" si="71"/>
        <v>0</v>
      </c>
      <c r="W68" s="154">
        <f t="shared" si="71"/>
        <v>0</v>
      </c>
      <c r="X68" s="135">
        <f t="shared" si="71"/>
        <v>0</v>
      </c>
      <c r="Y68" s="135">
        <f t="shared" si="71"/>
        <v>0</v>
      </c>
      <c r="Z68" s="135">
        <f t="shared" si="71"/>
        <v>0</v>
      </c>
      <c r="AA68" s="135"/>
      <c r="AB68" s="135"/>
      <c r="AC68" s="135"/>
      <c r="AD68" s="135"/>
      <c r="AE68" s="138" t="s">
        <v>19</v>
      </c>
      <c r="AF68" s="70"/>
      <c r="AG68" s="9"/>
    </row>
    <row r="69" spans="1:33" ht="18.75" hidden="1" customHeight="1" x14ac:dyDescent="0.25">
      <c r="A69" s="202" t="s">
        <v>72</v>
      </c>
      <c r="B69" s="192" t="s">
        <v>112</v>
      </c>
      <c r="C69" s="192" t="s">
        <v>3</v>
      </c>
      <c r="D69" s="164">
        <v>469791.7</v>
      </c>
      <c r="E69" s="164">
        <v>134830.79999999999</v>
      </c>
      <c r="F69" s="135"/>
      <c r="G69" s="164">
        <v>0</v>
      </c>
      <c r="H69" s="164">
        <v>0</v>
      </c>
      <c r="I69" s="164">
        <v>739714.1</v>
      </c>
      <c r="J69" s="164">
        <v>0</v>
      </c>
      <c r="K69" s="164">
        <v>193792.7</v>
      </c>
      <c r="L69" s="164">
        <v>0</v>
      </c>
      <c r="M69" s="164">
        <v>0</v>
      </c>
      <c r="N69" s="164">
        <v>0</v>
      </c>
      <c r="O69" s="164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35"/>
      <c r="AB69" s="135"/>
      <c r="AC69" s="135"/>
      <c r="AD69" s="164"/>
      <c r="AE69" s="168"/>
      <c r="AF69" s="216"/>
      <c r="AG69" s="26"/>
    </row>
    <row r="70" spans="1:33" ht="132" hidden="1" customHeight="1" x14ac:dyDescent="0.25">
      <c r="A70" s="203"/>
      <c r="B70" s="193"/>
      <c r="C70" s="193"/>
      <c r="D70" s="166"/>
      <c r="E70" s="166"/>
      <c r="F70" s="137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37"/>
      <c r="AB70" s="137"/>
      <c r="AC70" s="137"/>
      <c r="AD70" s="166"/>
      <c r="AE70" s="175"/>
      <c r="AF70" s="216"/>
      <c r="AG70" s="26"/>
    </row>
    <row r="71" spans="1:33" ht="67.5" hidden="1" customHeight="1" x14ac:dyDescent="0.3">
      <c r="A71" s="29" t="s">
        <v>50</v>
      </c>
      <c r="B71" s="83" t="s">
        <v>113</v>
      </c>
      <c r="C71" s="83"/>
      <c r="D71" s="135">
        <f>D72</f>
        <v>0</v>
      </c>
      <c r="E71" s="135">
        <f t="shared" ref="E71:Z71" si="72">E72</f>
        <v>500</v>
      </c>
      <c r="F71" s="135"/>
      <c r="G71" s="135">
        <f t="shared" si="72"/>
        <v>0</v>
      </c>
      <c r="H71" s="135">
        <f t="shared" si="72"/>
        <v>0</v>
      </c>
      <c r="I71" s="135">
        <f t="shared" si="72"/>
        <v>0</v>
      </c>
      <c r="J71" s="135">
        <f t="shared" si="72"/>
        <v>0</v>
      </c>
      <c r="K71" s="154">
        <f t="shared" si="72"/>
        <v>0</v>
      </c>
      <c r="L71" s="154">
        <f t="shared" si="72"/>
        <v>0</v>
      </c>
      <c r="M71" s="154">
        <f t="shared" si="72"/>
        <v>0</v>
      </c>
      <c r="N71" s="154">
        <f t="shared" si="72"/>
        <v>0</v>
      </c>
      <c r="O71" s="154">
        <f t="shared" si="72"/>
        <v>0</v>
      </c>
      <c r="P71" s="154">
        <f t="shared" si="72"/>
        <v>0</v>
      </c>
      <c r="Q71" s="154">
        <f t="shared" si="72"/>
        <v>0</v>
      </c>
      <c r="R71" s="154">
        <f t="shared" si="72"/>
        <v>0</v>
      </c>
      <c r="S71" s="154">
        <f t="shared" si="72"/>
        <v>0</v>
      </c>
      <c r="T71" s="154">
        <f t="shared" si="72"/>
        <v>0</v>
      </c>
      <c r="U71" s="154">
        <f t="shared" si="72"/>
        <v>0</v>
      </c>
      <c r="V71" s="154">
        <f t="shared" si="72"/>
        <v>0</v>
      </c>
      <c r="W71" s="154">
        <f t="shared" si="72"/>
        <v>0</v>
      </c>
      <c r="X71" s="135">
        <f t="shared" si="72"/>
        <v>0</v>
      </c>
      <c r="Y71" s="135">
        <f t="shared" si="72"/>
        <v>0</v>
      </c>
      <c r="Z71" s="135">
        <f t="shared" si="72"/>
        <v>0</v>
      </c>
      <c r="AA71" s="135"/>
      <c r="AB71" s="135"/>
      <c r="AC71" s="135"/>
      <c r="AD71" s="135"/>
      <c r="AE71" s="138"/>
      <c r="AF71" s="70"/>
      <c r="AG71" s="9"/>
    </row>
    <row r="72" spans="1:33" ht="189" hidden="1" customHeight="1" x14ac:dyDescent="0.3">
      <c r="A72" s="105" t="s">
        <v>73</v>
      </c>
      <c r="B72" s="91" t="s">
        <v>114</v>
      </c>
      <c r="C72" s="91" t="s">
        <v>3</v>
      </c>
      <c r="D72" s="135">
        <v>0</v>
      </c>
      <c r="E72" s="135">
        <v>500</v>
      </c>
      <c r="F72" s="135"/>
      <c r="G72" s="135">
        <v>0</v>
      </c>
      <c r="H72" s="135">
        <v>0</v>
      </c>
      <c r="I72" s="135">
        <v>0</v>
      </c>
      <c r="J72" s="135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4">
        <v>0</v>
      </c>
      <c r="Q72" s="154">
        <v>0</v>
      </c>
      <c r="R72" s="154">
        <v>0</v>
      </c>
      <c r="S72" s="154">
        <v>0</v>
      </c>
      <c r="T72" s="154">
        <v>0</v>
      </c>
      <c r="U72" s="154">
        <v>0</v>
      </c>
      <c r="V72" s="154">
        <v>0</v>
      </c>
      <c r="W72" s="154">
        <v>0</v>
      </c>
      <c r="X72" s="135">
        <v>0</v>
      </c>
      <c r="Y72" s="135">
        <v>0</v>
      </c>
      <c r="Z72" s="135">
        <v>0</v>
      </c>
      <c r="AA72" s="135"/>
      <c r="AB72" s="135"/>
      <c r="AC72" s="135"/>
      <c r="AD72" s="135"/>
      <c r="AE72" s="138"/>
      <c r="AF72" s="138"/>
      <c r="AG72" s="9"/>
    </row>
    <row r="73" spans="1:33" ht="141.75" hidden="1" customHeight="1" x14ac:dyDescent="0.3">
      <c r="A73" s="105" t="s">
        <v>53</v>
      </c>
      <c r="B73" s="91" t="s">
        <v>252</v>
      </c>
      <c r="C73" s="91"/>
      <c r="D73" s="135">
        <f>D74</f>
        <v>0</v>
      </c>
      <c r="E73" s="135">
        <f t="shared" ref="E73:Z73" si="73">E74</f>
        <v>0</v>
      </c>
      <c r="F73" s="135">
        <f t="shared" si="73"/>
        <v>0</v>
      </c>
      <c r="G73" s="135">
        <f t="shared" si="73"/>
        <v>0</v>
      </c>
      <c r="H73" s="135">
        <f t="shared" si="73"/>
        <v>0</v>
      </c>
      <c r="I73" s="135">
        <f t="shared" si="73"/>
        <v>0</v>
      </c>
      <c r="J73" s="135">
        <f t="shared" si="73"/>
        <v>0</v>
      </c>
      <c r="K73" s="154">
        <f t="shared" si="73"/>
        <v>5800</v>
      </c>
      <c r="L73" s="154">
        <f t="shared" si="73"/>
        <v>0</v>
      </c>
      <c r="M73" s="154">
        <f t="shared" si="73"/>
        <v>0</v>
      </c>
      <c r="N73" s="154">
        <f t="shared" si="73"/>
        <v>0</v>
      </c>
      <c r="O73" s="154">
        <f t="shared" si="73"/>
        <v>0</v>
      </c>
      <c r="P73" s="154">
        <f t="shared" si="73"/>
        <v>0</v>
      </c>
      <c r="Q73" s="154">
        <f t="shared" si="73"/>
        <v>0</v>
      </c>
      <c r="R73" s="154">
        <f t="shared" si="73"/>
        <v>0</v>
      </c>
      <c r="S73" s="154">
        <f t="shared" si="73"/>
        <v>0</v>
      </c>
      <c r="T73" s="154">
        <f t="shared" si="73"/>
        <v>0</v>
      </c>
      <c r="U73" s="154">
        <f t="shared" si="73"/>
        <v>0</v>
      </c>
      <c r="V73" s="154">
        <f t="shared" si="73"/>
        <v>0</v>
      </c>
      <c r="W73" s="154">
        <f t="shared" si="73"/>
        <v>0</v>
      </c>
      <c r="X73" s="135">
        <f t="shared" si="73"/>
        <v>0</v>
      </c>
      <c r="Y73" s="135">
        <f t="shared" si="73"/>
        <v>0</v>
      </c>
      <c r="Z73" s="135">
        <f t="shared" si="73"/>
        <v>0</v>
      </c>
      <c r="AA73" s="135"/>
      <c r="AB73" s="135"/>
      <c r="AC73" s="135"/>
      <c r="AD73" s="135"/>
      <c r="AE73" s="138"/>
      <c r="AF73" s="138"/>
      <c r="AG73" s="9"/>
    </row>
    <row r="74" spans="1:33" ht="279" hidden="1" customHeight="1" x14ac:dyDescent="0.3">
      <c r="A74" s="105" t="s">
        <v>226</v>
      </c>
      <c r="B74" s="91" t="s">
        <v>253</v>
      </c>
      <c r="C74" s="91" t="s">
        <v>3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/>
      <c r="J74" s="135"/>
      <c r="K74" s="154">
        <v>5800</v>
      </c>
      <c r="L74" s="154"/>
      <c r="M74" s="154"/>
      <c r="N74" s="154"/>
      <c r="O74" s="154"/>
      <c r="P74" s="154"/>
      <c r="Q74" s="154">
        <v>0</v>
      </c>
      <c r="R74" s="154">
        <v>0</v>
      </c>
      <c r="S74" s="154">
        <v>0</v>
      </c>
      <c r="T74" s="154">
        <v>0</v>
      </c>
      <c r="U74" s="154">
        <v>0</v>
      </c>
      <c r="V74" s="154">
        <v>0</v>
      </c>
      <c r="W74" s="154">
        <v>0</v>
      </c>
      <c r="X74" s="135">
        <v>0</v>
      </c>
      <c r="Y74" s="135">
        <v>0</v>
      </c>
      <c r="Z74" s="135">
        <v>0</v>
      </c>
      <c r="AA74" s="135"/>
      <c r="AB74" s="135"/>
      <c r="AC74" s="135"/>
      <c r="AD74" s="135"/>
      <c r="AE74" s="138"/>
      <c r="AF74" s="138"/>
      <c r="AG74" s="9"/>
    </row>
    <row r="75" spans="1:33" ht="99" hidden="1" customHeight="1" x14ac:dyDescent="0.3">
      <c r="A75" s="105" t="s">
        <v>55</v>
      </c>
      <c r="B75" s="91" t="s">
        <v>254</v>
      </c>
      <c r="C75" s="91"/>
      <c r="D75" s="135">
        <f>D76</f>
        <v>0</v>
      </c>
      <c r="E75" s="135">
        <f t="shared" ref="E75:Z75" si="74">E76</f>
        <v>0</v>
      </c>
      <c r="F75" s="135">
        <f t="shared" si="74"/>
        <v>0</v>
      </c>
      <c r="G75" s="135">
        <f t="shared" si="74"/>
        <v>0</v>
      </c>
      <c r="H75" s="135">
        <f t="shared" si="74"/>
        <v>0</v>
      </c>
      <c r="I75" s="135">
        <f t="shared" si="74"/>
        <v>85.8</v>
      </c>
      <c r="J75" s="135">
        <f t="shared" si="74"/>
        <v>0</v>
      </c>
      <c r="K75" s="154">
        <f t="shared" si="74"/>
        <v>4.5999999999999996</v>
      </c>
      <c r="L75" s="154">
        <f t="shared" si="74"/>
        <v>0</v>
      </c>
      <c r="M75" s="154">
        <f t="shared" si="74"/>
        <v>0</v>
      </c>
      <c r="N75" s="154">
        <f t="shared" si="74"/>
        <v>0</v>
      </c>
      <c r="O75" s="154">
        <f t="shared" si="74"/>
        <v>0</v>
      </c>
      <c r="P75" s="154">
        <f t="shared" si="74"/>
        <v>0</v>
      </c>
      <c r="Q75" s="154">
        <f t="shared" si="74"/>
        <v>0</v>
      </c>
      <c r="R75" s="154">
        <f t="shared" si="74"/>
        <v>0</v>
      </c>
      <c r="S75" s="154">
        <f t="shared" si="74"/>
        <v>0</v>
      </c>
      <c r="T75" s="154">
        <f t="shared" si="74"/>
        <v>0</v>
      </c>
      <c r="U75" s="154">
        <f t="shared" si="74"/>
        <v>0</v>
      </c>
      <c r="V75" s="154">
        <f t="shared" si="74"/>
        <v>0</v>
      </c>
      <c r="W75" s="154">
        <f t="shared" si="74"/>
        <v>0</v>
      </c>
      <c r="X75" s="135">
        <f t="shared" si="74"/>
        <v>0</v>
      </c>
      <c r="Y75" s="135">
        <f t="shared" si="74"/>
        <v>0</v>
      </c>
      <c r="Z75" s="135">
        <f t="shared" si="74"/>
        <v>0</v>
      </c>
      <c r="AA75" s="135"/>
      <c r="AB75" s="135"/>
      <c r="AC75" s="135"/>
      <c r="AD75" s="135"/>
      <c r="AE75" s="138"/>
      <c r="AF75" s="138"/>
      <c r="AG75" s="9"/>
    </row>
    <row r="76" spans="1:33" ht="136.5" hidden="1" customHeight="1" x14ac:dyDescent="0.3">
      <c r="A76" s="105" t="s">
        <v>75</v>
      </c>
      <c r="B76" s="91" t="s">
        <v>255</v>
      </c>
      <c r="C76" s="91" t="s">
        <v>3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85.8</v>
      </c>
      <c r="J76" s="135">
        <v>0</v>
      </c>
      <c r="K76" s="154">
        <v>4.5999999999999996</v>
      </c>
      <c r="L76" s="154">
        <v>0</v>
      </c>
      <c r="M76" s="154">
        <v>0</v>
      </c>
      <c r="N76" s="154">
        <v>0</v>
      </c>
      <c r="O76" s="154">
        <v>0</v>
      </c>
      <c r="P76" s="154">
        <v>0</v>
      </c>
      <c r="Q76" s="154">
        <v>0</v>
      </c>
      <c r="R76" s="154">
        <v>0</v>
      </c>
      <c r="S76" s="154">
        <v>0</v>
      </c>
      <c r="T76" s="154">
        <v>0</v>
      </c>
      <c r="U76" s="154">
        <v>0</v>
      </c>
      <c r="V76" s="154">
        <v>0</v>
      </c>
      <c r="W76" s="154">
        <v>0</v>
      </c>
      <c r="X76" s="135">
        <v>0</v>
      </c>
      <c r="Y76" s="135">
        <v>0</v>
      </c>
      <c r="Z76" s="135">
        <v>0</v>
      </c>
      <c r="AA76" s="135"/>
      <c r="AB76" s="135"/>
      <c r="AC76" s="135"/>
      <c r="AD76" s="135"/>
      <c r="AE76" s="138"/>
      <c r="AF76" s="138"/>
      <c r="AG76" s="9"/>
    </row>
    <row r="77" spans="1:33" ht="65.25" hidden="1" customHeight="1" x14ac:dyDescent="0.3">
      <c r="A77" s="105" t="s">
        <v>95</v>
      </c>
      <c r="B77" s="91" t="s">
        <v>256</v>
      </c>
      <c r="C77" s="91"/>
      <c r="D77" s="135">
        <f>D78</f>
        <v>0</v>
      </c>
      <c r="E77" s="135">
        <f t="shared" ref="E77:Z77" si="75">E78</f>
        <v>0</v>
      </c>
      <c r="F77" s="135">
        <f t="shared" si="75"/>
        <v>0</v>
      </c>
      <c r="G77" s="135">
        <f t="shared" si="75"/>
        <v>0</v>
      </c>
      <c r="H77" s="135">
        <f t="shared" si="75"/>
        <v>0</v>
      </c>
      <c r="I77" s="135">
        <f t="shared" si="75"/>
        <v>1560.3</v>
      </c>
      <c r="J77" s="135">
        <f t="shared" si="75"/>
        <v>0</v>
      </c>
      <c r="K77" s="154">
        <f t="shared" si="75"/>
        <v>422.3</v>
      </c>
      <c r="L77" s="154">
        <f t="shared" si="75"/>
        <v>0</v>
      </c>
      <c r="M77" s="154">
        <f t="shared" si="75"/>
        <v>0</v>
      </c>
      <c r="N77" s="154">
        <f t="shared" si="75"/>
        <v>0</v>
      </c>
      <c r="O77" s="154">
        <f t="shared" si="75"/>
        <v>0</v>
      </c>
      <c r="P77" s="154">
        <f t="shared" si="75"/>
        <v>0</v>
      </c>
      <c r="Q77" s="154">
        <f t="shared" si="75"/>
        <v>0</v>
      </c>
      <c r="R77" s="154">
        <f t="shared" si="75"/>
        <v>0</v>
      </c>
      <c r="S77" s="154">
        <f t="shared" si="75"/>
        <v>0</v>
      </c>
      <c r="T77" s="154">
        <f t="shared" si="75"/>
        <v>0</v>
      </c>
      <c r="U77" s="154">
        <f t="shared" si="75"/>
        <v>0</v>
      </c>
      <c r="V77" s="154">
        <f t="shared" si="75"/>
        <v>0</v>
      </c>
      <c r="W77" s="154">
        <f t="shared" si="75"/>
        <v>0</v>
      </c>
      <c r="X77" s="135">
        <f t="shared" si="75"/>
        <v>0</v>
      </c>
      <c r="Y77" s="135">
        <f t="shared" si="75"/>
        <v>0</v>
      </c>
      <c r="Z77" s="135">
        <f t="shared" si="75"/>
        <v>0</v>
      </c>
      <c r="AA77" s="135"/>
      <c r="AB77" s="135"/>
      <c r="AC77" s="135"/>
      <c r="AD77" s="135"/>
      <c r="AE77" s="138"/>
      <c r="AF77" s="138"/>
      <c r="AG77" s="9"/>
    </row>
    <row r="78" spans="1:33" ht="136.5" hidden="1" customHeight="1" x14ac:dyDescent="0.3">
      <c r="A78" s="105" t="s">
        <v>98</v>
      </c>
      <c r="B78" s="91" t="s">
        <v>257</v>
      </c>
      <c r="C78" s="91" t="s">
        <v>3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5">
        <v>1560.3</v>
      </c>
      <c r="J78" s="135">
        <v>0</v>
      </c>
      <c r="K78" s="154">
        <v>422.3</v>
      </c>
      <c r="L78" s="154">
        <v>0</v>
      </c>
      <c r="M78" s="154">
        <v>0</v>
      </c>
      <c r="N78" s="154">
        <v>0</v>
      </c>
      <c r="O78" s="154">
        <v>0</v>
      </c>
      <c r="P78" s="154">
        <v>0</v>
      </c>
      <c r="Q78" s="154">
        <v>0</v>
      </c>
      <c r="R78" s="154">
        <v>0</v>
      </c>
      <c r="S78" s="154">
        <v>0</v>
      </c>
      <c r="T78" s="154">
        <v>0</v>
      </c>
      <c r="U78" s="154">
        <v>0</v>
      </c>
      <c r="V78" s="154">
        <v>0</v>
      </c>
      <c r="W78" s="154">
        <v>0</v>
      </c>
      <c r="X78" s="135">
        <v>0</v>
      </c>
      <c r="Y78" s="135">
        <v>0</v>
      </c>
      <c r="Z78" s="135">
        <v>0</v>
      </c>
      <c r="AA78" s="135"/>
      <c r="AB78" s="135"/>
      <c r="AC78" s="135"/>
      <c r="AD78" s="135"/>
      <c r="AE78" s="138"/>
      <c r="AF78" s="138"/>
      <c r="AG78" s="9"/>
    </row>
    <row r="79" spans="1:33" ht="81.75" hidden="1" customHeight="1" x14ac:dyDescent="0.3">
      <c r="A79" s="105" t="s">
        <v>59</v>
      </c>
      <c r="B79" s="91" t="s">
        <v>115</v>
      </c>
      <c r="C79" s="83"/>
      <c r="D79" s="135">
        <f>D80+D81+D83</f>
        <v>82334.5</v>
      </c>
      <c r="E79" s="135">
        <f>E80+E81+E82+E83</f>
        <v>24284.9</v>
      </c>
      <c r="F79" s="135">
        <f t="shared" ref="F79:Z79" si="76">F80+F81+F82+F83</f>
        <v>0</v>
      </c>
      <c r="G79" s="135">
        <f t="shared" si="76"/>
        <v>0</v>
      </c>
      <c r="H79" s="135">
        <f t="shared" si="76"/>
        <v>0</v>
      </c>
      <c r="I79" s="135">
        <f t="shared" si="76"/>
        <v>106336.2</v>
      </c>
      <c r="J79" s="135">
        <f t="shared" si="76"/>
        <v>0</v>
      </c>
      <c r="K79" s="154">
        <f t="shared" si="76"/>
        <v>28779.9</v>
      </c>
      <c r="L79" s="154">
        <f t="shared" si="76"/>
        <v>1154.8</v>
      </c>
      <c r="M79" s="154">
        <f t="shared" si="76"/>
        <v>0</v>
      </c>
      <c r="N79" s="154">
        <f t="shared" si="76"/>
        <v>0</v>
      </c>
      <c r="O79" s="154">
        <f t="shared" si="76"/>
        <v>0</v>
      </c>
      <c r="P79" s="154">
        <f t="shared" si="76"/>
        <v>0</v>
      </c>
      <c r="Q79" s="154">
        <f t="shared" si="76"/>
        <v>0</v>
      </c>
      <c r="R79" s="154">
        <f t="shared" si="76"/>
        <v>0</v>
      </c>
      <c r="S79" s="154">
        <f t="shared" si="76"/>
        <v>0</v>
      </c>
      <c r="T79" s="154">
        <f t="shared" si="76"/>
        <v>0</v>
      </c>
      <c r="U79" s="154">
        <f t="shared" si="76"/>
        <v>0</v>
      </c>
      <c r="V79" s="154">
        <f t="shared" si="76"/>
        <v>0</v>
      </c>
      <c r="W79" s="154">
        <f t="shared" si="76"/>
        <v>0</v>
      </c>
      <c r="X79" s="135">
        <f t="shared" si="76"/>
        <v>0</v>
      </c>
      <c r="Y79" s="135">
        <f t="shared" si="76"/>
        <v>0</v>
      </c>
      <c r="Z79" s="135">
        <f t="shared" si="76"/>
        <v>0</v>
      </c>
      <c r="AA79" s="135"/>
      <c r="AB79" s="135"/>
      <c r="AC79" s="135"/>
      <c r="AD79" s="135"/>
      <c r="AE79" s="138"/>
      <c r="AF79" s="70"/>
      <c r="AG79" s="9"/>
    </row>
    <row r="80" spans="1:33" ht="145.5" hidden="1" customHeight="1" x14ac:dyDescent="0.3">
      <c r="A80" s="105" t="s">
        <v>103</v>
      </c>
      <c r="B80" s="91" t="s">
        <v>116</v>
      </c>
      <c r="C80" s="91" t="s">
        <v>3</v>
      </c>
      <c r="D80" s="135">
        <v>81013.2</v>
      </c>
      <c r="E80" s="135">
        <v>23250.9</v>
      </c>
      <c r="F80" s="135"/>
      <c r="G80" s="135">
        <v>0</v>
      </c>
      <c r="H80" s="135">
        <v>0</v>
      </c>
      <c r="I80" s="135">
        <v>45632.7</v>
      </c>
      <c r="J80" s="135">
        <v>0</v>
      </c>
      <c r="K80" s="154">
        <v>12350.5</v>
      </c>
      <c r="L80" s="154">
        <v>0</v>
      </c>
      <c r="M80" s="154">
        <v>0</v>
      </c>
      <c r="N80" s="154">
        <v>0</v>
      </c>
      <c r="O80" s="154">
        <v>0</v>
      </c>
      <c r="P80" s="154">
        <v>0</v>
      </c>
      <c r="Q80" s="154">
        <v>0</v>
      </c>
      <c r="R80" s="154">
        <v>0</v>
      </c>
      <c r="S80" s="154">
        <v>0</v>
      </c>
      <c r="T80" s="154">
        <v>0</v>
      </c>
      <c r="U80" s="154">
        <v>0</v>
      </c>
      <c r="V80" s="154">
        <v>0</v>
      </c>
      <c r="W80" s="154"/>
      <c r="X80" s="135"/>
      <c r="Y80" s="135"/>
      <c r="Z80" s="135"/>
      <c r="AA80" s="135"/>
      <c r="AB80" s="135"/>
      <c r="AC80" s="135"/>
      <c r="AD80" s="135"/>
      <c r="AE80" s="138"/>
      <c r="AF80" s="70"/>
      <c r="AG80" s="9"/>
    </row>
    <row r="81" spans="1:33" ht="114" hidden="1" customHeight="1" x14ac:dyDescent="0.3">
      <c r="A81" s="105" t="s">
        <v>105</v>
      </c>
      <c r="B81" s="91" t="s">
        <v>117</v>
      </c>
      <c r="C81" s="91" t="s">
        <v>3</v>
      </c>
      <c r="D81" s="135">
        <v>1321.3</v>
      </c>
      <c r="E81" s="135">
        <v>379.2</v>
      </c>
      <c r="F81" s="135"/>
      <c r="G81" s="135">
        <v>0</v>
      </c>
      <c r="H81" s="135">
        <v>0</v>
      </c>
      <c r="I81" s="135">
        <v>1587.9</v>
      </c>
      <c r="J81" s="135">
        <v>0</v>
      </c>
      <c r="K81" s="154">
        <v>429.8</v>
      </c>
      <c r="L81" s="154">
        <v>0</v>
      </c>
      <c r="M81" s="154">
        <v>0</v>
      </c>
      <c r="N81" s="154">
        <v>0</v>
      </c>
      <c r="O81" s="154">
        <v>0</v>
      </c>
      <c r="P81" s="154">
        <v>0</v>
      </c>
      <c r="Q81" s="154">
        <v>0</v>
      </c>
      <c r="R81" s="154">
        <v>0</v>
      </c>
      <c r="S81" s="154">
        <v>0</v>
      </c>
      <c r="T81" s="154">
        <v>0</v>
      </c>
      <c r="U81" s="154">
        <v>0</v>
      </c>
      <c r="V81" s="154">
        <v>0</v>
      </c>
      <c r="W81" s="154"/>
      <c r="X81" s="135"/>
      <c r="Y81" s="135"/>
      <c r="Z81" s="135"/>
      <c r="AA81" s="135"/>
      <c r="AB81" s="135"/>
      <c r="AC81" s="135"/>
      <c r="AD81" s="135"/>
      <c r="AE81" s="78"/>
      <c r="AF81" s="78"/>
      <c r="AG81" s="9"/>
    </row>
    <row r="82" spans="1:33" ht="202.5" hidden="1" customHeight="1" x14ac:dyDescent="0.3">
      <c r="A82" s="105" t="s">
        <v>250</v>
      </c>
      <c r="B82" s="91" t="s">
        <v>251</v>
      </c>
      <c r="C82" s="91" t="s">
        <v>3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59115.6</v>
      </c>
      <c r="J82" s="135">
        <v>0</v>
      </c>
      <c r="K82" s="154">
        <v>15999.6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54">
        <v>0</v>
      </c>
      <c r="R82" s="154">
        <v>0</v>
      </c>
      <c r="S82" s="154">
        <v>0</v>
      </c>
      <c r="T82" s="154">
        <v>0</v>
      </c>
      <c r="U82" s="154">
        <v>0</v>
      </c>
      <c r="V82" s="154">
        <v>0</v>
      </c>
      <c r="W82" s="154"/>
      <c r="X82" s="135"/>
      <c r="Y82" s="135"/>
      <c r="Z82" s="135"/>
      <c r="AA82" s="135"/>
      <c r="AB82" s="135"/>
      <c r="AC82" s="135"/>
      <c r="AD82" s="135"/>
      <c r="AE82" s="78"/>
      <c r="AF82" s="78"/>
      <c r="AG82" s="9"/>
    </row>
    <row r="83" spans="1:33" ht="156.6" hidden="1" x14ac:dyDescent="0.3">
      <c r="A83" s="105" t="s">
        <v>140</v>
      </c>
      <c r="B83" s="91" t="s">
        <v>119</v>
      </c>
      <c r="C83" s="91" t="s">
        <v>3</v>
      </c>
      <c r="D83" s="135">
        <v>0</v>
      </c>
      <c r="E83" s="135">
        <v>654.79999999999995</v>
      </c>
      <c r="F83" s="135"/>
      <c r="G83" s="135">
        <v>0</v>
      </c>
      <c r="H83" s="135">
        <v>0</v>
      </c>
      <c r="I83" s="135">
        <v>0</v>
      </c>
      <c r="J83" s="135">
        <v>0</v>
      </c>
      <c r="K83" s="154">
        <v>0</v>
      </c>
      <c r="L83" s="154">
        <v>1154.8</v>
      </c>
      <c r="M83" s="154">
        <v>0</v>
      </c>
      <c r="N83" s="154">
        <v>0</v>
      </c>
      <c r="O83" s="154">
        <v>0</v>
      </c>
      <c r="P83" s="154">
        <v>0</v>
      </c>
      <c r="Q83" s="154">
        <v>0</v>
      </c>
      <c r="R83" s="154">
        <v>0</v>
      </c>
      <c r="S83" s="154">
        <v>0</v>
      </c>
      <c r="T83" s="154">
        <v>0</v>
      </c>
      <c r="U83" s="154">
        <v>0</v>
      </c>
      <c r="V83" s="154">
        <v>0</v>
      </c>
      <c r="W83" s="154"/>
      <c r="X83" s="135"/>
      <c r="Y83" s="135"/>
      <c r="Z83" s="135"/>
      <c r="AA83" s="135"/>
      <c r="AB83" s="135"/>
      <c r="AC83" s="135"/>
      <c r="AD83" s="135"/>
      <c r="AE83" s="78"/>
      <c r="AF83" s="78"/>
      <c r="AG83" s="9"/>
    </row>
    <row r="84" spans="1:33" ht="202.5" hidden="1" customHeight="1" x14ac:dyDescent="0.3">
      <c r="A84" s="52" t="s">
        <v>64</v>
      </c>
      <c r="B84" s="83" t="s">
        <v>15</v>
      </c>
      <c r="C84" s="83"/>
      <c r="D84" s="135">
        <f>D85+D86+D87+D88+D89</f>
        <v>675785.70000000007</v>
      </c>
      <c r="E84" s="135">
        <f t="shared" ref="E84:Z84" si="77">E85+E86+E87+E88+E89</f>
        <v>108732.1</v>
      </c>
      <c r="F84" s="135">
        <f t="shared" si="77"/>
        <v>0</v>
      </c>
      <c r="G84" s="135">
        <f t="shared" si="77"/>
        <v>0</v>
      </c>
      <c r="H84" s="135">
        <f t="shared" si="77"/>
        <v>0</v>
      </c>
      <c r="I84" s="135">
        <f t="shared" si="77"/>
        <v>81809.8</v>
      </c>
      <c r="J84" s="135">
        <f t="shared" si="77"/>
        <v>0</v>
      </c>
      <c r="K84" s="154">
        <f t="shared" si="77"/>
        <v>60000</v>
      </c>
      <c r="L84" s="154">
        <f t="shared" si="77"/>
        <v>0</v>
      </c>
      <c r="M84" s="154">
        <f t="shared" si="77"/>
        <v>0</v>
      </c>
      <c r="N84" s="154">
        <f t="shared" si="77"/>
        <v>0</v>
      </c>
      <c r="O84" s="154">
        <f t="shared" si="77"/>
        <v>0</v>
      </c>
      <c r="P84" s="154">
        <f t="shared" si="77"/>
        <v>0</v>
      </c>
      <c r="Q84" s="154">
        <f t="shared" si="77"/>
        <v>0</v>
      </c>
      <c r="R84" s="154">
        <f t="shared" si="77"/>
        <v>0</v>
      </c>
      <c r="S84" s="154">
        <f t="shared" si="77"/>
        <v>0</v>
      </c>
      <c r="T84" s="154">
        <f t="shared" si="77"/>
        <v>0</v>
      </c>
      <c r="U84" s="154">
        <f t="shared" si="77"/>
        <v>0</v>
      </c>
      <c r="V84" s="154">
        <f t="shared" si="77"/>
        <v>0</v>
      </c>
      <c r="W84" s="154">
        <f t="shared" si="77"/>
        <v>0</v>
      </c>
      <c r="X84" s="135">
        <f t="shared" si="77"/>
        <v>0</v>
      </c>
      <c r="Y84" s="135">
        <f t="shared" si="77"/>
        <v>0</v>
      </c>
      <c r="Z84" s="135">
        <f t="shared" si="77"/>
        <v>0</v>
      </c>
      <c r="AA84" s="135"/>
      <c r="AB84" s="135"/>
      <c r="AC84" s="135"/>
      <c r="AD84" s="135"/>
      <c r="AE84" s="138"/>
      <c r="AF84" s="70"/>
      <c r="AG84" s="9"/>
    </row>
    <row r="85" spans="1:33" ht="208.8" hidden="1" x14ac:dyDescent="0.3">
      <c r="A85" s="52" t="s">
        <v>65</v>
      </c>
      <c r="B85" s="91" t="s">
        <v>120</v>
      </c>
      <c r="C85" s="91" t="s">
        <v>3</v>
      </c>
      <c r="D85" s="135">
        <v>115098.8</v>
      </c>
      <c r="E85" s="135">
        <v>29135.3</v>
      </c>
      <c r="F85" s="135"/>
      <c r="G85" s="135">
        <v>0</v>
      </c>
      <c r="H85" s="135">
        <v>0</v>
      </c>
      <c r="I85" s="135">
        <v>0</v>
      </c>
      <c r="J85" s="135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54">
        <v>0</v>
      </c>
      <c r="Q85" s="154">
        <v>0</v>
      </c>
      <c r="R85" s="154">
        <v>0</v>
      </c>
      <c r="S85" s="154">
        <v>0</v>
      </c>
      <c r="T85" s="154">
        <v>0</v>
      </c>
      <c r="U85" s="154">
        <v>0</v>
      </c>
      <c r="V85" s="154">
        <v>0</v>
      </c>
      <c r="W85" s="154">
        <v>0</v>
      </c>
      <c r="X85" s="135">
        <v>0</v>
      </c>
      <c r="Y85" s="135">
        <v>0</v>
      </c>
      <c r="Z85" s="135">
        <v>0</v>
      </c>
      <c r="AA85" s="135"/>
      <c r="AB85" s="135"/>
      <c r="AC85" s="135"/>
      <c r="AD85" s="135"/>
      <c r="AE85" s="138"/>
      <c r="AF85" s="70"/>
      <c r="AG85" s="9"/>
    </row>
    <row r="86" spans="1:33" ht="243.6" hidden="1" x14ac:dyDescent="0.25">
      <c r="A86" s="52" t="s">
        <v>67</v>
      </c>
      <c r="B86" s="91" t="s">
        <v>121</v>
      </c>
      <c r="C86" s="91" t="s">
        <v>3</v>
      </c>
      <c r="D86" s="135">
        <v>464963.4</v>
      </c>
      <c r="E86" s="135">
        <v>55129.9</v>
      </c>
      <c r="F86" s="135"/>
      <c r="G86" s="135">
        <v>0</v>
      </c>
      <c r="H86" s="135">
        <v>0</v>
      </c>
      <c r="I86" s="135">
        <v>0</v>
      </c>
      <c r="J86" s="135">
        <v>0</v>
      </c>
      <c r="K86" s="154">
        <v>51921.9</v>
      </c>
      <c r="L86" s="154">
        <v>0</v>
      </c>
      <c r="M86" s="154">
        <v>0</v>
      </c>
      <c r="N86" s="154">
        <v>0</v>
      </c>
      <c r="O86" s="154">
        <v>0</v>
      </c>
      <c r="P86" s="154">
        <v>0</v>
      </c>
      <c r="Q86" s="154">
        <v>0</v>
      </c>
      <c r="R86" s="154">
        <v>0</v>
      </c>
      <c r="S86" s="154">
        <v>0</v>
      </c>
      <c r="T86" s="154">
        <v>0</v>
      </c>
      <c r="U86" s="154">
        <v>0</v>
      </c>
      <c r="V86" s="154">
        <v>0</v>
      </c>
      <c r="W86" s="154">
        <v>0</v>
      </c>
      <c r="X86" s="135">
        <v>0</v>
      </c>
      <c r="Y86" s="135">
        <v>0</v>
      </c>
      <c r="Z86" s="135">
        <v>0</v>
      </c>
      <c r="AA86" s="135"/>
      <c r="AB86" s="135"/>
      <c r="AC86" s="135"/>
      <c r="AD86" s="135"/>
      <c r="AE86" s="79"/>
      <c r="AF86" s="79"/>
      <c r="AG86" s="10"/>
    </row>
    <row r="87" spans="1:33" ht="174" hidden="1" x14ac:dyDescent="0.25">
      <c r="A87" s="52" t="s">
        <v>122</v>
      </c>
      <c r="B87" s="91" t="s">
        <v>123</v>
      </c>
      <c r="C87" s="91" t="s">
        <v>3</v>
      </c>
      <c r="D87" s="135">
        <v>8365</v>
      </c>
      <c r="E87" s="135">
        <v>3251.5</v>
      </c>
      <c r="F87" s="135"/>
      <c r="G87" s="135">
        <v>0</v>
      </c>
      <c r="H87" s="135">
        <v>0</v>
      </c>
      <c r="I87" s="135">
        <v>0</v>
      </c>
      <c r="J87" s="135">
        <v>0</v>
      </c>
      <c r="K87" s="154">
        <v>192.7</v>
      </c>
      <c r="L87" s="154">
        <v>0</v>
      </c>
      <c r="M87" s="154">
        <v>0</v>
      </c>
      <c r="N87" s="154">
        <v>0</v>
      </c>
      <c r="O87" s="154">
        <v>0</v>
      </c>
      <c r="P87" s="154">
        <v>0</v>
      </c>
      <c r="Q87" s="154">
        <v>0</v>
      </c>
      <c r="R87" s="154">
        <v>0</v>
      </c>
      <c r="S87" s="154">
        <v>0</v>
      </c>
      <c r="T87" s="154">
        <v>0</v>
      </c>
      <c r="U87" s="154">
        <v>0</v>
      </c>
      <c r="V87" s="154">
        <v>0</v>
      </c>
      <c r="W87" s="154">
        <v>0</v>
      </c>
      <c r="X87" s="135">
        <v>0</v>
      </c>
      <c r="Y87" s="135">
        <v>0</v>
      </c>
      <c r="Z87" s="135">
        <v>0</v>
      </c>
      <c r="AA87" s="135"/>
      <c r="AB87" s="135"/>
      <c r="AC87" s="135"/>
      <c r="AD87" s="135"/>
      <c r="AE87" s="80"/>
      <c r="AF87" s="79"/>
      <c r="AG87" s="10"/>
    </row>
    <row r="88" spans="1:33" ht="156.6" hidden="1" x14ac:dyDescent="0.25">
      <c r="A88" s="52" t="s">
        <v>124</v>
      </c>
      <c r="B88" s="91" t="s">
        <v>125</v>
      </c>
      <c r="C88" s="91" t="s">
        <v>3</v>
      </c>
      <c r="D88" s="135">
        <v>10515.8</v>
      </c>
      <c r="E88" s="135">
        <v>2000</v>
      </c>
      <c r="F88" s="135"/>
      <c r="G88" s="135">
        <v>0</v>
      </c>
      <c r="H88" s="135">
        <v>0</v>
      </c>
      <c r="I88" s="135">
        <v>0</v>
      </c>
      <c r="J88" s="135">
        <v>0</v>
      </c>
      <c r="K88" s="154">
        <v>0</v>
      </c>
      <c r="L88" s="154">
        <v>0</v>
      </c>
      <c r="M88" s="154">
        <v>0</v>
      </c>
      <c r="N88" s="154">
        <v>0</v>
      </c>
      <c r="O88" s="154">
        <v>0</v>
      </c>
      <c r="P88" s="154">
        <v>0</v>
      </c>
      <c r="Q88" s="154">
        <v>0</v>
      </c>
      <c r="R88" s="154">
        <v>0</v>
      </c>
      <c r="S88" s="154">
        <v>0</v>
      </c>
      <c r="T88" s="154">
        <v>0</v>
      </c>
      <c r="U88" s="154">
        <v>0</v>
      </c>
      <c r="V88" s="154">
        <v>0</v>
      </c>
      <c r="W88" s="154">
        <v>0</v>
      </c>
      <c r="X88" s="135">
        <v>0</v>
      </c>
      <c r="Y88" s="135">
        <v>0</v>
      </c>
      <c r="Z88" s="135">
        <v>0</v>
      </c>
      <c r="AA88" s="135"/>
      <c r="AB88" s="135"/>
      <c r="AC88" s="135"/>
      <c r="AD88" s="135"/>
      <c r="AE88" s="80"/>
      <c r="AF88" s="79"/>
      <c r="AG88" s="10"/>
    </row>
    <row r="89" spans="1:33" ht="208.8" hidden="1" x14ac:dyDescent="0.25">
      <c r="A89" s="52" t="s">
        <v>126</v>
      </c>
      <c r="B89" s="91" t="s">
        <v>127</v>
      </c>
      <c r="C89" s="91" t="s">
        <v>3</v>
      </c>
      <c r="D89" s="135">
        <v>76842.7</v>
      </c>
      <c r="E89" s="135">
        <v>19215.400000000001</v>
      </c>
      <c r="F89" s="135"/>
      <c r="G89" s="135">
        <v>0</v>
      </c>
      <c r="H89" s="135">
        <v>0</v>
      </c>
      <c r="I89" s="135">
        <v>81809.8</v>
      </c>
      <c r="J89" s="135"/>
      <c r="K89" s="154">
        <v>7885.4</v>
      </c>
      <c r="L89" s="154"/>
      <c r="M89" s="154"/>
      <c r="N89" s="154"/>
      <c r="O89" s="154">
        <v>0</v>
      </c>
      <c r="P89" s="154"/>
      <c r="Q89" s="154">
        <v>0</v>
      </c>
      <c r="R89" s="154"/>
      <c r="S89" s="154"/>
      <c r="T89" s="154"/>
      <c r="U89" s="154"/>
      <c r="V89" s="154"/>
      <c r="W89" s="154"/>
      <c r="X89" s="135"/>
      <c r="Y89" s="135"/>
      <c r="Z89" s="135"/>
      <c r="AA89" s="135"/>
      <c r="AB89" s="135"/>
      <c r="AC89" s="135"/>
      <c r="AD89" s="135"/>
      <c r="AE89" s="80"/>
      <c r="AF89" s="79"/>
      <c r="AG89" s="10"/>
    </row>
    <row r="90" spans="1:33" ht="69.599999999999994" hidden="1" x14ac:dyDescent="0.25">
      <c r="A90" s="52" t="s">
        <v>70</v>
      </c>
      <c r="B90" s="91" t="s">
        <v>258</v>
      </c>
      <c r="C90" s="91"/>
      <c r="D90" s="135">
        <f>D91</f>
        <v>0</v>
      </c>
      <c r="E90" s="135">
        <f t="shared" ref="E90:Z90" si="78">E91</f>
        <v>0</v>
      </c>
      <c r="F90" s="135">
        <f t="shared" si="78"/>
        <v>0</v>
      </c>
      <c r="G90" s="135">
        <f t="shared" si="78"/>
        <v>0</v>
      </c>
      <c r="H90" s="135">
        <f t="shared" si="78"/>
        <v>0</v>
      </c>
      <c r="I90" s="135">
        <f t="shared" si="78"/>
        <v>13113.8</v>
      </c>
      <c r="J90" s="135">
        <f t="shared" si="78"/>
        <v>0</v>
      </c>
      <c r="K90" s="154">
        <f t="shared" si="78"/>
        <v>0</v>
      </c>
      <c r="L90" s="154">
        <f t="shared" si="78"/>
        <v>0</v>
      </c>
      <c r="M90" s="154">
        <f t="shared" si="78"/>
        <v>0</v>
      </c>
      <c r="N90" s="154">
        <f t="shared" si="78"/>
        <v>0</v>
      </c>
      <c r="O90" s="154">
        <f t="shared" si="78"/>
        <v>0</v>
      </c>
      <c r="P90" s="154">
        <f t="shared" si="78"/>
        <v>0</v>
      </c>
      <c r="Q90" s="154">
        <f t="shared" si="78"/>
        <v>0</v>
      </c>
      <c r="R90" s="154">
        <f t="shared" si="78"/>
        <v>0</v>
      </c>
      <c r="S90" s="154">
        <f t="shared" si="78"/>
        <v>0</v>
      </c>
      <c r="T90" s="154">
        <f t="shared" si="78"/>
        <v>0</v>
      </c>
      <c r="U90" s="154">
        <f t="shared" si="78"/>
        <v>0</v>
      </c>
      <c r="V90" s="154">
        <f t="shared" si="78"/>
        <v>0</v>
      </c>
      <c r="W90" s="154">
        <f t="shared" si="78"/>
        <v>0</v>
      </c>
      <c r="X90" s="135">
        <f t="shared" si="78"/>
        <v>0</v>
      </c>
      <c r="Y90" s="135">
        <f t="shared" si="78"/>
        <v>0</v>
      </c>
      <c r="Z90" s="135">
        <f t="shared" si="78"/>
        <v>0</v>
      </c>
      <c r="AA90" s="135"/>
      <c r="AB90" s="135"/>
      <c r="AC90" s="135"/>
      <c r="AD90" s="135"/>
      <c r="AE90" s="80"/>
      <c r="AF90" s="79"/>
      <c r="AG90" s="10"/>
    </row>
    <row r="91" spans="1:33" ht="191.25" hidden="1" customHeight="1" x14ac:dyDescent="0.25">
      <c r="A91" s="52" t="s">
        <v>111</v>
      </c>
      <c r="B91" s="91" t="s">
        <v>259</v>
      </c>
      <c r="C91" s="91" t="s">
        <v>3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13113.8</v>
      </c>
      <c r="J91" s="135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0</v>
      </c>
      <c r="Q91" s="154">
        <v>0</v>
      </c>
      <c r="R91" s="154">
        <v>0</v>
      </c>
      <c r="S91" s="154">
        <v>0</v>
      </c>
      <c r="T91" s="154">
        <v>0</v>
      </c>
      <c r="U91" s="154">
        <v>0</v>
      </c>
      <c r="V91" s="154">
        <v>0</v>
      </c>
      <c r="W91" s="154">
        <v>0</v>
      </c>
      <c r="X91" s="135">
        <v>0</v>
      </c>
      <c r="Y91" s="135">
        <v>0</v>
      </c>
      <c r="Z91" s="135">
        <v>0</v>
      </c>
      <c r="AA91" s="135"/>
      <c r="AB91" s="135"/>
      <c r="AC91" s="135"/>
      <c r="AD91" s="135"/>
      <c r="AE91" s="80"/>
      <c r="AF91" s="79"/>
      <c r="AG91" s="10"/>
    </row>
    <row r="92" spans="1:33" hidden="1" x14ac:dyDescent="0.3">
      <c r="A92" s="7"/>
      <c r="B92" s="170" t="s">
        <v>128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67"/>
      <c r="AF92" s="81"/>
      <c r="AG92" s="11"/>
    </row>
    <row r="93" spans="1:33" ht="54" hidden="1" customHeight="1" x14ac:dyDescent="0.3">
      <c r="A93" s="20"/>
      <c r="B93" s="139" t="s">
        <v>131</v>
      </c>
      <c r="C93" s="146"/>
      <c r="D93" s="68">
        <f>D95+D96+D98+D99+D100+D101+D102+D103</f>
        <v>1380321</v>
      </c>
      <c r="E93" s="68">
        <f t="shared" ref="E93:H93" si="79">E95+E96+E98+E99+E100+E101+E102+E103</f>
        <v>606994.6</v>
      </c>
      <c r="F93" s="68"/>
      <c r="G93" s="68">
        <f t="shared" si="79"/>
        <v>160091</v>
      </c>
      <c r="H93" s="68">
        <f t="shared" si="79"/>
        <v>579529</v>
      </c>
      <c r="I93" s="68">
        <f>I95+I96+I98+I99+I100+I101+I102+I103+I104</f>
        <v>0</v>
      </c>
      <c r="J93" s="68">
        <f t="shared" ref="J93:Z93" si="80">J95+J96+J98+J99+J100+J101+J102+J103+J104</f>
        <v>0</v>
      </c>
      <c r="K93" s="68">
        <f t="shared" si="80"/>
        <v>241534.09999999998</v>
      </c>
      <c r="L93" s="68">
        <f t="shared" si="80"/>
        <v>0</v>
      </c>
      <c r="M93" s="68">
        <f t="shared" si="80"/>
        <v>30474.3</v>
      </c>
      <c r="N93" s="68">
        <f t="shared" si="80"/>
        <v>115754</v>
      </c>
      <c r="O93" s="68">
        <f t="shared" si="80"/>
        <v>0</v>
      </c>
      <c r="P93" s="68">
        <f t="shared" si="80"/>
        <v>0</v>
      </c>
      <c r="Q93" s="68">
        <f t="shared" si="80"/>
        <v>0</v>
      </c>
      <c r="R93" s="68">
        <f t="shared" si="80"/>
        <v>0</v>
      </c>
      <c r="S93" s="68">
        <f t="shared" si="80"/>
        <v>0</v>
      </c>
      <c r="T93" s="68">
        <f t="shared" si="80"/>
        <v>0</v>
      </c>
      <c r="U93" s="68">
        <f t="shared" si="80"/>
        <v>0</v>
      </c>
      <c r="V93" s="68">
        <f t="shared" si="80"/>
        <v>0</v>
      </c>
      <c r="W93" s="68">
        <f t="shared" si="80"/>
        <v>0</v>
      </c>
      <c r="X93" s="68">
        <f t="shared" si="80"/>
        <v>0</v>
      </c>
      <c r="Y93" s="68">
        <f t="shared" si="80"/>
        <v>0</v>
      </c>
      <c r="Z93" s="68">
        <f t="shared" si="80"/>
        <v>0</v>
      </c>
      <c r="AA93" s="68"/>
      <c r="AB93" s="68"/>
      <c r="AC93" s="68"/>
      <c r="AD93" s="68"/>
      <c r="AE93" s="69"/>
      <c r="AF93" s="81"/>
      <c r="AG93" s="9"/>
    </row>
    <row r="94" spans="1:33" ht="132.75" hidden="1" customHeight="1" x14ac:dyDescent="0.25">
      <c r="A94" s="21" t="s">
        <v>58</v>
      </c>
      <c r="B94" s="145" t="s">
        <v>132</v>
      </c>
      <c r="C94" s="91"/>
      <c r="D94" s="135">
        <f>D95+D96</f>
        <v>551753</v>
      </c>
      <c r="E94" s="135">
        <f t="shared" ref="E94:Z94" si="81">E95+E96</f>
        <v>236465.4</v>
      </c>
      <c r="F94" s="135"/>
      <c r="G94" s="135">
        <f t="shared" si="81"/>
        <v>0</v>
      </c>
      <c r="H94" s="135">
        <f t="shared" si="81"/>
        <v>337808</v>
      </c>
      <c r="I94" s="135">
        <f t="shared" si="81"/>
        <v>0</v>
      </c>
      <c r="J94" s="135">
        <f t="shared" si="81"/>
        <v>0</v>
      </c>
      <c r="K94" s="154">
        <f t="shared" si="81"/>
        <v>86465.4</v>
      </c>
      <c r="L94" s="154">
        <f t="shared" si="81"/>
        <v>0</v>
      </c>
      <c r="M94" s="154">
        <f t="shared" si="81"/>
        <v>0</v>
      </c>
      <c r="N94" s="154">
        <f t="shared" si="81"/>
        <v>78172</v>
      </c>
      <c r="O94" s="154">
        <f t="shared" si="81"/>
        <v>0</v>
      </c>
      <c r="P94" s="154">
        <f t="shared" si="81"/>
        <v>0</v>
      </c>
      <c r="Q94" s="154">
        <f t="shared" si="81"/>
        <v>0</v>
      </c>
      <c r="R94" s="154">
        <f t="shared" si="81"/>
        <v>0</v>
      </c>
      <c r="S94" s="154">
        <f t="shared" si="81"/>
        <v>0</v>
      </c>
      <c r="T94" s="154">
        <f t="shared" si="81"/>
        <v>0</v>
      </c>
      <c r="U94" s="154">
        <f t="shared" si="81"/>
        <v>0</v>
      </c>
      <c r="V94" s="154">
        <f t="shared" si="81"/>
        <v>0</v>
      </c>
      <c r="W94" s="154">
        <f t="shared" si="81"/>
        <v>0</v>
      </c>
      <c r="X94" s="135">
        <f t="shared" si="81"/>
        <v>0</v>
      </c>
      <c r="Y94" s="135">
        <f t="shared" si="81"/>
        <v>0</v>
      </c>
      <c r="Z94" s="135">
        <f t="shared" si="81"/>
        <v>0</v>
      </c>
      <c r="AA94" s="135"/>
      <c r="AB94" s="135"/>
      <c r="AC94" s="135"/>
      <c r="AD94" s="135"/>
      <c r="AE94" s="138"/>
      <c r="AF94" s="138"/>
      <c r="AG94" s="26"/>
    </row>
    <row r="95" spans="1:33" ht="114.75" hidden="1" customHeight="1" x14ac:dyDescent="0.3">
      <c r="A95" s="21" t="s">
        <v>72</v>
      </c>
      <c r="B95" s="145" t="s">
        <v>133</v>
      </c>
      <c r="C95" s="145" t="s">
        <v>3</v>
      </c>
      <c r="D95" s="135">
        <v>165527</v>
      </c>
      <c r="E95" s="135">
        <v>70940</v>
      </c>
      <c r="F95" s="135"/>
      <c r="G95" s="135">
        <v>0</v>
      </c>
      <c r="H95" s="135">
        <v>101343</v>
      </c>
      <c r="I95" s="135">
        <v>0</v>
      </c>
      <c r="J95" s="135">
        <v>0</v>
      </c>
      <c r="K95" s="154">
        <v>25939.599999999999</v>
      </c>
      <c r="L95" s="154">
        <v>0</v>
      </c>
      <c r="M95" s="154">
        <v>0</v>
      </c>
      <c r="N95" s="154">
        <v>23451.599999999999</v>
      </c>
      <c r="O95" s="154">
        <v>0</v>
      </c>
      <c r="P95" s="154">
        <v>0</v>
      </c>
      <c r="Q95" s="154">
        <v>0</v>
      </c>
      <c r="R95" s="154">
        <v>0</v>
      </c>
      <c r="S95" s="154">
        <v>0</v>
      </c>
      <c r="T95" s="154">
        <v>0</v>
      </c>
      <c r="U95" s="154">
        <v>0</v>
      </c>
      <c r="V95" s="154">
        <v>0</v>
      </c>
      <c r="W95" s="154">
        <v>0</v>
      </c>
      <c r="X95" s="135">
        <v>0</v>
      </c>
      <c r="Y95" s="135">
        <v>0</v>
      </c>
      <c r="Z95" s="135">
        <v>0</v>
      </c>
      <c r="AA95" s="135"/>
      <c r="AB95" s="135"/>
      <c r="AC95" s="135"/>
      <c r="AD95" s="135"/>
      <c r="AE95" s="65"/>
      <c r="AF95" s="65"/>
      <c r="AG95" s="9"/>
    </row>
    <row r="96" spans="1:33" ht="120.75" hidden="1" customHeight="1" x14ac:dyDescent="0.25">
      <c r="A96" s="21" t="s">
        <v>135</v>
      </c>
      <c r="B96" s="145" t="s">
        <v>134</v>
      </c>
      <c r="C96" s="145" t="s">
        <v>3</v>
      </c>
      <c r="D96" s="135">
        <v>386226</v>
      </c>
      <c r="E96" s="135">
        <v>165525.4</v>
      </c>
      <c r="F96" s="135"/>
      <c r="G96" s="135">
        <v>0</v>
      </c>
      <c r="H96" s="135">
        <v>236465</v>
      </c>
      <c r="I96" s="135">
        <v>0</v>
      </c>
      <c r="J96" s="135">
        <v>0</v>
      </c>
      <c r="K96" s="154">
        <v>60525.8</v>
      </c>
      <c r="L96" s="154">
        <v>0</v>
      </c>
      <c r="M96" s="154">
        <v>0</v>
      </c>
      <c r="N96" s="154">
        <v>54720.4</v>
      </c>
      <c r="O96" s="154">
        <v>0</v>
      </c>
      <c r="P96" s="154">
        <v>0</v>
      </c>
      <c r="Q96" s="154">
        <v>0</v>
      </c>
      <c r="R96" s="154">
        <v>0</v>
      </c>
      <c r="S96" s="154">
        <v>0</v>
      </c>
      <c r="T96" s="154">
        <v>0</v>
      </c>
      <c r="U96" s="154">
        <v>0</v>
      </c>
      <c r="V96" s="154">
        <v>0</v>
      </c>
      <c r="W96" s="154"/>
      <c r="X96" s="135"/>
      <c r="Y96" s="135"/>
      <c r="Z96" s="135"/>
      <c r="AA96" s="135"/>
      <c r="AB96" s="135"/>
      <c r="AC96" s="135"/>
      <c r="AD96" s="135"/>
      <c r="AE96" s="152"/>
      <c r="AF96" s="65"/>
      <c r="AG96" s="26"/>
    </row>
    <row r="97" spans="1:33" ht="102" hidden="1" customHeight="1" x14ac:dyDescent="0.25">
      <c r="A97" s="52" t="s">
        <v>59</v>
      </c>
      <c r="B97" s="83" t="s">
        <v>4</v>
      </c>
      <c r="C97" s="83"/>
      <c r="D97" s="135">
        <f>D98+D99+D100+D102+D103+D101</f>
        <v>828568</v>
      </c>
      <c r="E97" s="135">
        <f t="shared" ref="E97:H97" si="82">E98+E99+E100+E102+E103+E101</f>
        <v>370529.2</v>
      </c>
      <c r="F97" s="135"/>
      <c r="G97" s="135">
        <f t="shared" si="82"/>
        <v>160091</v>
      </c>
      <c r="H97" s="135">
        <f t="shared" si="82"/>
        <v>241721</v>
      </c>
      <c r="I97" s="135">
        <f>I98+I99+I100+I102+I103+I101+I104</f>
        <v>0</v>
      </c>
      <c r="J97" s="135">
        <f t="shared" ref="J97:Z97" si="83">J98+J99+J100+J102+J103+J101+J104</f>
        <v>0</v>
      </c>
      <c r="K97" s="154">
        <f>K98+K99+K100+K102+K103+K101+K104</f>
        <v>155068.70000000001</v>
      </c>
      <c r="L97" s="154">
        <f t="shared" si="83"/>
        <v>0</v>
      </c>
      <c r="M97" s="154">
        <f t="shared" si="83"/>
        <v>30474.3</v>
      </c>
      <c r="N97" s="154">
        <f t="shared" si="83"/>
        <v>37582</v>
      </c>
      <c r="O97" s="154">
        <f t="shared" si="83"/>
        <v>0</v>
      </c>
      <c r="P97" s="154">
        <f t="shared" si="83"/>
        <v>0</v>
      </c>
      <c r="Q97" s="154">
        <f t="shared" si="83"/>
        <v>0</v>
      </c>
      <c r="R97" s="154">
        <f t="shared" si="83"/>
        <v>0</v>
      </c>
      <c r="S97" s="154">
        <f t="shared" si="83"/>
        <v>0</v>
      </c>
      <c r="T97" s="154">
        <f t="shared" si="83"/>
        <v>0</v>
      </c>
      <c r="U97" s="154">
        <f t="shared" si="83"/>
        <v>0</v>
      </c>
      <c r="V97" s="154">
        <f t="shared" si="83"/>
        <v>0</v>
      </c>
      <c r="W97" s="154">
        <f t="shared" si="83"/>
        <v>0</v>
      </c>
      <c r="X97" s="135">
        <f t="shared" si="83"/>
        <v>0</v>
      </c>
      <c r="Y97" s="135">
        <f t="shared" si="83"/>
        <v>0</v>
      </c>
      <c r="Z97" s="135">
        <f t="shared" si="83"/>
        <v>0</v>
      </c>
      <c r="AA97" s="135"/>
      <c r="AB97" s="135"/>
      <c r="AC97" s="135"/>
      <c r="AD97" s="135"/>
      <c r="AE97" s="45"/>
      <c r="AF97" s="152"/>
      <c r="AG97" s="26"/>
    </row>
    <row r="98" spans="1:33" ht="156.6" hidden="1" x14ac:dyDescent="0.3">
      <c r="A98" s="52" t="s">
        <v>103</v>
      </c>
      <c r="B98" s="83" t="s">
        <v>136</v>
      </c>
      <c r="C98" s="145" t="s">
        <v>3</v>
      </c>
      <c r="D98" s="135">
        <v>324426</v>
      </c>
      <c r="E98" s="135">
        <v>139039.6</v>
      </c>
      <c r="F98" s="135"/>
      <c r="G98" s="135">
        <v>57933</v>
      </c>
      <c r="H98" s="135">
        <v>57933</v>
      </c>
      <c r="I98" s="135">
        <v>0</v>
      </c>
      <c r="J98" s="135">
        <v>0</v>
      </c>
      <c r="K98" s="154">
        <v>25079.200000000001</v>
      </c>
      <c r="L98" s="154">
        <v>0</v>
      </c>
      <c r="M98" s="154">
        <v>5301</v>
      </c>
      <c r="N98" s="154">
        <v>5301</v>
      </c>
      <c r="O98" s="154">
        <v>0</v>
      </c>
      <c r="P98" s="154">
        <v>0</v>
      </c>
      <c r="Q98" s="154">
        <v>0</v>
      </c>
      <c r="R98" s="154">
        <v>0</v>
      </c>
      <c r="S98" s="154">
        <v>0</v>
      </c>
      <c r="T98" s="154">
        <v>0</v>
      </c>
      <c r="U98" s="154">
        <v>0</v>
      </c>
      <c r="V98" s="154">
        <v>0</v>
      </c>
      <c r="W98" s="154">
        <v>0</v>
      </c>
      <c r="X98" s="135">
        <v>0</v>
      </c>
      <c r="Y98" s="135">
        <v>0</v>
      </c>
      <c r="Z98" s="135">
        <v>0</v>
      </c>
      <c r="AA98" s="135"/>
      <c r="AB98" s="135"/>
      <c r="AC98" s="135"/>
      <c r="AD98" s="135"/>
      <c r="AE98" s="65"/>
      <c r="AF98" s="151"/>
      <c r="AG98" s="9"/>
    </row>
    <row r="99" spans="1:33" ht="156.6" hidden="1" x14ac:dyDescent="0.25">
      <c r="A99" s="52" t="s">
        <v>105</v>
      </c>
      <c r="B99" s="83" t="s">
        <v>41</v>
      </c>
      <c r="C99" s="145" t="s">
        <v>3</v>
      </c>
      <c r="D99" s="135">
        <v>441092</v>
      </c>
      <c r="E99" s="135">
        <v>189039.6</v>
      </c>
      <c r="F99" s="135"/>
      <c r="G99" s="135">
        <v>90019</v>
      </c>
      <c r="H99" s="135">
        <v>180038</v>
      </c>
      <c r="I99" s="135">
        <v>0</v>
      </c>
      <c r="J99" s="135">
        <v>0</v>
      </c>
      <c r="K99" s="154">
        <v>100000</v>
      </c>
      <c r="L99" s="154">
        <v>0</v>
      </c>
      <c r="M99" s="154">
        <v>16141</v>
      </c>
      <c r="N99" s="154">
        <v>32281</v>
      </c>
      <c r="O99" s="154">
        <v>0</v>
      </c>
      <c r="P99" s="154">
        <v>0</v>
      </c>
      <c r="Q99" s="154">
        <v>0</v>
      </c>
      <c r="R99" s="154">
        <v>0</v>
      </c>
      <c r="S99" s="154">
        <v>0</v>
      </c>
      <c r="T99" s="154">
        <v>0</v>
      </c>
      <c r="U99" s="154">
        <v>0</v>
      </c>
      <c r="V99" s="154">
        <v>0</v>
      </c>
      <c r="W99" s="154">
        <v>0</v>
      </c>
      <c r="X99" s="135">
        <v>0</v>
      </c>
      <c r="Y99" s="135">
        <v>0</v>
      </c>
      <c r="Z99" s="135">
        <v>0</v>
      </c>
      <c r="AA99" s="135"/>
      <c r="AB99" s="135"/>
      <c r="AC99" s="135"/>
      <c r="AD99" s="135"/>
      <c r="AE99" s="138"/>
      <c r="AF99" s="152"/>
      <c r="AG99" s="26"/>
    </row>
    <row r="100" spans="1:33" ht="106.5" hidden="1" customHeight="1" x14ac:dyDescent="0.25">
      <c r="A100" s="52" t="s">
        <v>137</v>
      </c>
      <c r="B100" s="83" t="s">
        <v>42</v>
      </c>
      <c r="C100" s="145" t="s">
        <v>3</v>
      </c>
      <c r="D100" s="135">
        <v>22050</v>
      </c>
      <c r="E100" s="135">
        <v>9450</v>
      </c>
      <c r="F100" s="135"/>
      <c r="G100" s="135">
        <v>3500</v>
      </c>
      <c r="H100" s="135">
        <v>0</v>
      </c>
      <c r="I100" s="135">
        <v>0</v>
      </c>
      <c r="J100" s="135">
        <v>0</v>
      </c>
      <c r="K100" s="154">
        <v>2000</v>
      </c>
      <c r="L100" s="154">
        <v>0</v>
      </c>
      <c r="M100" s="154">
        <v>2589</v>
      </c>
      <c r="N100" s="154">
        <v>0</v>
      </c>
      <c r="O100" s="154">
        <v>0</v>
      </c>
      <c r="P100" s="154">
        <v>0</v>
      </c>
      <c r="Q100" s="154">
        <v>0</v>
      </c>
      <c r="R100" s="154">
        <v>0</v>
      </c>
      <c r="S100" s="154">
        <v>0</v>
      </c>
      <c r="T100" s="154">
        <v>0</v>
      </c>
      <c r="U100" s="154">
        <v>0</v>
      </c>
      <c r="V100" s="154">
        <v>0</v>
      </c>
      <c r="W100" s="154">
        <v>0</v>
      </c>
      <c r="X100" s="135">
        <v>0</v>
      </c>
      <c r="Y100" s="135">
        <v>0</v>
      </c>
      <c r="Z100" s="135">
        <v>0</v>
      </c>
      <c r="AA100" s="135"/>
      <c r="AB100" s="135"/>
      <c r="AC100" s="135"/>
      <c r="AD100" s="135"/>
      <c r="AE100" s="138"/>
      <c r="AF100" s="152"/>
      <c r="AG100" s="26"/>
    </row>
    <row r="101" spans="1:33" ht="156.6" hidden="1" x14ac:dyDescent="0.25">
      <c r="A101" s="52" t="s">
        <v>118</v>
      </c>
      <c r="B101" s="145" t="s">
        <v>138</v>
      </c>
      <c r="C101" s="145" t="s">
        <v>3</v>
      </c>
      <c r="D101" s="64">
        <v>27000</v>
      </c>
      <c r="E101" s="64">
        <v>27000</v>
      </c>
      <c r="F101" s="64"/>
      <c r="G101" s="64">
        <v>6000</v>
      </c>
      <c r="H101" s="64">
        <v>0</v>
      </c>
      <c r="I101" s="135">
        <v>0</v>
      </c>
      <c r="J101" s="135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54">
        <v>0</v>
      </c>
      <c r="Q101" s="154">
        <v>0</v>
      </c>
      <c r="R101" s="154">
        <v>0</v>
      </c>
      <c r="S101" s="154">
        <v>0</v>
      </c>
      <c r="T101" s="154">
        <v>0</v>
      </c>
      <c r="U101" s="154">
        <v>0</v>
      </c>
      <c r="V101" s="154">
        <v>0</v>
      </c>
      <c r="W101" s="154">
        <v>0</v>
      </c>
      <c r="X101" s="135">
        <v>0</v>
      </c>
      <c r="Y101" s="135">
        <v>0</v>
      </c>
      <c r="Z101" s="135">
        <v>0</v>
      </c>
      <c r="AA101" s="64"/>
      <c r="AB101" s="64"/>
      <c r="AC101" s="64"/>
      <c r="AD101" s="64"/>
      <c r="AE101" s="152"/>
      <c r="AF101" s="138"/>
      <c r="AG101" s="26"/>
    </row>
    <row r="102" spans="1:33" ht="138.75" hidden="1" customHeight="1" x14ac:dyDescent="0.25">
      <c r="A102" s="52" t="s">
        <v>140</v>
      </c>
      <c r="B102" s="145" t="s">
        <v>139</v>
      </c>
      <c r="C102" s="145" t="s">
        <v>3</v>
      </c>
      <c r="D102" s="135">
        <v>11667</v>
      </c>
      <c r="E102" s="135">
        <v>5000</v>
      </c>
      <c r="F102" s="135"/>
      <c r="G102" s="135">
        <v>2083</v>
      </c>
      <c r="H102" s="64">
        <v>2083</v>
      </c>
      <c r="I102" s="135">
        <v>0</v>
      </c>
      <c r="J102" s="135">
        <v>0</v>
      </c>
      <c r="K102" s="154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54">
        <v>0</v>
      </c>
      <c r="R102" s="154">
        <v>0</v>
      </c>
      <c r="S102" s="154">
        <v>0</v>
      </c>
      <c r="T102" s="154">
        <v>0</v>
      </c>
      <c r="U102" s="154">
        <v>0</v>
      </c>
      <c r="V102" s="154">
        <v>0</v>
      </c>
      <c r="W102" s="154">
        <v>0</v>
      </c>
      <c r="X102" s="135">
        <v>0</v>
      </c>
      <c r="Y102" s="135">
        <v>0</v>
      </c>
      <c r="Z102" s="135">
        <v>0</v>
      </c>
      <c r="AA102" s="135"/>
      <c r="AB102" s="135"/>
      <c r="AC102" s="135"/>
      <c r="AD102" s="135"/>
      <c r="AE102" s="46"/>
      <c r="AF102" s="65"/>
      <c r="AG102" s="10"/>
    </row>
    <row r="103" spans="1:33" ht="103.5" hidden="1" customHeight="1" x14ac:dyDescent="0.25">
      <c r="A103" s="52" t="s">
        <v>142</v>
      </c>
      <c r="B103" s="145" t="s">
        <v>141</v>
      </c>
      <c r="C103" s="145" t="s">
        <v>3</v>
      </c>
      <c r="D103" s="135">
        <v>2333</v>
      </c>
      <c r="E103" s="135">
        <v>1000</v>
      </c>
      <c r="F103" s="135"/>
      <c r="G103" s="135">
        <v>556</v>
      </c>
      <c r="H103" s="135">
        <v>1667</v>
      </c>
      <c r="I103" s="135">
        <v>0</v>
      </c>
      <c r="J103" s="135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54">
        <v>0</v>
      </c>
      <c r="R103" s="154">
        <v>0</v>
      </c>
      <c r="S103" s="154">
        <v>0</v>
      </c>
      <c r="T103" s="154">
        <v>0</v>
      </c>
      <c r="U103" s="154">
        <v>0</v>
      </c>
      <c r="V103" s="154">
        <v>0</v>
      </c>
      <c r="W103" s="154">
        <v>0</v>
      </c>
      <c r="X103" s="135">
        <v>0</v>
      </c>
      <c r="Y103" s="135">
        <v>0</v>
      </c>
      <c r="Z103" s="135">
        <v>0</v>
      </c>
      <c r="AA103" s="135"/>
      <c r="AB103" s="135"/>
      <c r="AC103" s="135"/>
      <c r="AD103" s="135"/>
      <c r="AE103" s="138"/>
      <c r="AF103" s="152"/>
      <c r="AG103" s="26"/>
    </row>
    <row r="104" spans="1:33" ht="191.4" hidden="1" x14ac:dyDescent="0.25">
      <c r="A104" s="52" t="s">
        <v>260</v>
      </c>
      <c r="B104" s="83" t="s">
        <v>261</v>
      </c>
      <c r="C104" s="145" t="s">
        <v>3</v>
      </c>
      <c r="D104" s="64"/>
      <c r="E104" s="64"/>
      <c r="F104" s="64"/>
      <c r="G104" s="64"/>
      <c r="H104" s="64"/>
      <c r="I104" s="135">
        <v>0</v>
      </c>
      <c r="J104" s="135">
        <v>0</v>
      </c>
      <c r="K104" s="64">
        <v>27989.5</v>
      </c>
      <c r="L104" s="154">
        <v>0</v>
      </c>
      <c r="M104" s="154">
        <v>6443.3</v>
      </c>
      <c r="N104" s="154">
        <v>0</v>
      </c>
      <c r="O104" s="154">
        <v>0</v>
      </c>
      <c r="P104" s="154">
        <v>0</v>
      </c>
      <c r="Q104" s="154">
        <v>0</v>
      </c>
      <c r="R104" s="154">
        <v>0</v>
      </c>
      <c r="S104" s="154">
        <v>0</v>
      </c>
      <c r="T104" s="154">
        <v>0</v>
      </c>
      <c r="U104" s="154">
        <v>0</v>
      </c>
      <c r="V104" s="154">
        <v>0</v>
      </c>
      <c r="W104" s="154">
        <v>0</v>
      </c>
      <c r="X104" s="135">
        <v>0</v>
      </c>
      <c r="Y104" s="135">
        <v>0</v>
      </c>
      <c r="Z104" s="135">
        <v>0</v>
      </c>
      <c r="AA104" s="135"/>
      <c r="AB104" s="135"/>
      <c r="AC104" s="135"/>
      <c r="AD104" s="135"/>
      <c r="AE104" s="138"/>
      <c r="AF104" s="152"/>
      <c r="AG104" s="26"/>
    </row>
    <row r="105" spans="1:33" hidden="1" x14ac:dyDescent="0.3">
      <c r="A105" s="7"/>
      <c r="B105" s="171" t="s">
        <v>143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3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67"/>
      <c r="AF105" s="44"/>
      <c r="AG105" s="11"/>
    </row>
    <row r="106" spans="1:33" ht="21" hidden="1" x14ac:dyDescent="0.3">
      <c r="A106" s="7"/>
      <c r="B106" s="139" t="s">
        <v>14</v>
      </c>
      <c r="C106" s="139"/>
      <c r="D106" s="61">
        <f>D107</f>
        <v>97554</v>
      </c>
      <c r="E106" s="61">
        <f t="shared" ref="E106:Z106" si="84">E107</f>
        <v>77905.8</v>
      </c>
      <c r="F106" s="61"/>
      <c r="G106" s="61">
        <f t="shared" si="84"/>
        <v>0</v>
      </c>
      <c r="H106" s="61">
        <f t="shared" si="84"/>
        <v>0</v>
      </c>
      <c r="I106" s="61">
        <f t="shared" si="84"/>
        <v>0</v>
      </c>
      <c r="J106" s="61">
        <f t="shared" si="84"/>
        <v>0</v>
      </c>
      <c r="K106" s="61">
        <f t="shared" si="84"/>
        <v>53600</v>
      </c>
      <c r="L106" s="61">
        <f t="shared" si="84"/>
        <v>0</v>
      </c>
      <c r="M106" s="61">
        <f t="shared" si="84"/>
        <v>0</v>
      </c>
      <c r="N106" s="61">
        <f t="shared" si="84"/>
        <v>0</v>
      </c>
      <c r="O106" s="61">
        <f t="shared" si="84"/>
        <v>0</v>
      </c>
      <c r="P106" s="61">
        <f t="shared" si="84"/>
        <v>0</v>
      </c>
      <c r="Q106" s="61">
        <f t="shared" si="84"/>
        <v>0</v>
      </c>
      <c r="R106" s="61">
        <f t="shared" si="84"/>
        <v>0</v>
      </c>
      <c r="S106" s="61">
        <f t="shared" si="84"/>
        <v>0</v>
      </c>
      <c r="T106" s="61">
        <f t="shared" si="84"/>
        <v>0</v>
      </c>
      <c r="U106" s="61">
        <f t="shared" si="84"/>
        <v>0</v>
      </c>
      <c r="V106" s="61">
        <f t="shared" si="84"/>
        <v>0</v>
      </c>
      <c r="W106" s="61">
        <f t="shared" si="84"/>
        <v>0</v>
      </c>
      <c r="X106" s="61">
        <f t="shared" si="84"/>
        <v>0</v>
      </c>
      <c r="Y106" s="61">
        <f t="shared" si="84"/>
        <v>0</v>
      </c>
      <c r="Z106" s="61">
        <f t="shared" si="84"/>
        <v>0</v>
      </c>
      <c r="AA106" s="68"/>
      <c r="AB106" s="68"/>
      <c r="AC106" s="68"/>
      <c r="AD106" s="76"/>
      <c r="AE106" s="82"/>
      <c r="AF106" s="44"/>
      <c r="AG106" s="11"/>
    </row>
    <row r="107" spans="1:33" ht="18.75" hidden="1" customHeight="1" x14ac:dyDescent="0.25">
      <c r="A107" s="185" t="s">
        <v>58</v>
      </c>
      <c r="B107" s="192" t="s">
        <v>144</v>
      </c>
      <c r="C107" s="200"/>
      <c r="D107" s="164">
        <f>D109</f>
        <v>97554</v>
      </c>
      <c r="E107" s="164">
        <f t="shared" ref="E107" si="85">E109</f>
        <v>77905.8</v>
      </c>
      <c r="F107" s="164">
        <f t="shared" ref="F107:Z107" si="86">F109</f>
        <v>0</v>
      </c>
      <c r="G107" s="164">
        <f t="shared" si="86"/>
        <v>0</v>
      </c>
      <c r="H107" s="164">
        <f t="shared" si="86"/>
        <v>0</v>
      </c>
      <c r="I107" s="164">
        <f t="shared" si="86"/>
        <v>0</v>
      </c>
      <c r="J107" s="164">
        <f t="shared" si="86"/>
        <v>0</v>
      </c>
      <c r="K107" s="164">
        <f t="shared" si="86"/>
        <v>53600</v>
      </c>
      <c r="L107" s="164">
        <f t="shared" si="86"/>
        <v>0</v>
      </c>
      <c r="M107" s="164">
        <f t="shared" si="86"/>
        <v>0</v>
      </c>
      <c r="N107" s="164">
        <f t="shared" si="86"/>
        <v>0</v>
      </c>
      <c r="O107" s="164">
        <f t="shared" si="86"/>
        <v>0</v>
      </c>
      <c r="P107" s="164">
        <f t="shared" si="86"/>
        <v>0</v>
      </c>
      <c r="Q107" s="164">
        <f t="shared" si="86"/>
        <v>0</v>
      </c>
      <c r="R107" s="164">
        <f t="shared" si="86"/>
        <v>0</v>
      </c>
      <c r="S107" s="164">
        <f t="shared" si="86"/>
        <v>0</v>
      </c>
      <c r="T107" s="164">
        <f t="shared" si="86"/>
        <v>0</v>
      </c>
      <c r="U107" s="164">
        <f t="shared" si="86"/>
        <v>0</v>
      </c>
      <c r="V107" s="164">
        <f t="shared" si="86"/>
        <v>0</v>
      </c>
      <c r="W107" s="164">
        <f t="shared" si="86"/>
        <v>0</v>
      </c>
      <c r="X107" s="164">
        <f t="shared" si="86"/>
        <v>0</v>
      </c>
      <c r="Y107" s="164">
        <f t="shared" si="86"/>
        <v>0</v>
      </c>
      <c r="Z107" s="164">
        <f t="shared" si="86"/>
        <v>0</v>
      </c>
      <c r="AA107" s="164"/>
      <c r="AB107" s="164"/>
      <c r="AC107" s="164"/>
      <c r="AD107" s="164"/>
      <c r="AE107" s="168"/>
      <c r="AF107" s="214"/>
      <c r="AG107" s="26"/>
    </row>
    <row r="108" spans="1:33" ht="409.6" hidden="1" customHeight="1" x14ac:dyDescent="0.25">
      <c r="A108" s="186"/>
      <c r="B108" s="193"/>
      <c r="C108" s="201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9"/>
      <c r="AF108" s="215"/>
      <c r="AG108" s="26"/>
    </row>
    <row r="109" spans="1:33" ht="20.25" hidden="1" customHeight="1" x14ac:dyDescent="0.25">
      <c r="A109" s="185" t="s">
        <v>72</v>
      </c>
      <c r="B109" s="192" t="s">
        <v>145</v>
      </c>
      <c r="C109" s="208" t="s">
        <v>3</v>
      </c>
      <c r="D109" s="164">
        <v>97554</v>
      </c>
      <c r="E109" s="164">
        <v>77905.8</v>
      </c>
      <c r="F109" s="135"/>
      <c r="G109" s="164">
        <v>0</v>
      </c>
      <c r="H109" s="164">
        <v>0</v>
      </c>
      <c r="I109" s="164">
        <v>0</v>
      </c>
      <c r="J109" s="164">
        <v>0</v>
      </c>
      <c r="K109" s="164">
        <v>53600</v>
      </c>
      <c r="L109" s="164">
        <v>0</v>
      </c>
      <c r="M109" s="164">
        <v>0</v>
      </c>
      <c r="N109" s="164">
        <v>0</v>
      </c>
      <c r="O109" s="164">
        <v>0</v>
      </c>
      <c r="P109" s="164">
        <v>0</v>
      </c>
      <c r="Q109" s="164">
        <v>0</v>
      </c>
      <c r="R109" s="164">
        <v>0</v>
      </c>
      <c r="S109" s="164">
        <v>0</v>
      </c>
      <c r="T109" s="164">
        <v>0</v>
      </c>
      <c r="U109" s="164">
        <v>0</v>
      </c>
      <c r="V109" s="164">
        <v>0</v>
      </c>
      <c r="W109" s="164">
        <v>0</v>
      </c>
      <c r="X109" s="164">
        <v>0</v>
      </c>
      <c r="Y109" s="164">
        <v>0</v>
      </c>
      <c r="Z109" s="164">
        <v>0</v>
      </c>
      <c r="AA109" s="164"/>
      <c r="AB109" s="164"/>
      <c r="AC109" s="164"/>
      <c r="AD109" s="164"/>
      <c r="AE109" s="161"/>
      <c r="AF109" s="161"/>
      <c r="AG109" s="26"/>
    </row>
    <row r="110" spans="1:33" ht="409.6" hidden="1" customHeight="1" x14ac:dyDescent="0.25">
      <c r="A110" s="207"/>
      <c r="B110" s="206"/>
      <c r="C110" s="209"/>
      <c r="D110" s="165"/>
      <c r="E110" s="165"/>
      <c r="F110" s="136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2"/>
      <c r="AF110" s="162"/>
      <c r="AG110" s="26"/>
    </row>
    <row r="111" spans="1:33" ht="81" hidden="1" customHeight="1" x14ac:dyDescent="0.25">
      <c r="A111" s="186"/>
      <c r="B111" s="193"/>
      <c r="C111" s="210"/>
      <c r="D111" s="166"/>
      <c r="E111" s="166"/>
      <c r="F111" s="137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3"/>
      <c r="AF111" s="163"/>
      <c r="AG111" s="26"/>
    </row>
    <row r="112" spans="1:33" ht="39.75" hidden="1" customHeight="1" x14ac:dyDescent="0.25">
      <c r="A112" s="144"/>
      <c r="B112" s="211" t="s">
        <v>147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3"/>
      <c r="AG112" s="26"/>
    </row>
    <row r="113" spans="1:33" ht="22.5" hidden="1" customHeight="1" x14ac:dyDescent="0.25">
      <c r="A113" s="144"/>
      <c r="B113" s="139" t="s">
        <v>148</v>
      </c>
      <c r="C113" s="100"/>
      <c r="D113" s="64">
        <f>D114+D115+D118+D119+D121+D122+D123+D127</f>
        <v>199095.7</v>
      </c>
      <c r="E113" s="64">
        <f t="shared" ref="E113:Z113" si="87">E114+E115+E118+E119+E121+E122+E123+E127</f>
        <v>1039307.7999999999</v>
      </c>
      <c r="F113" s="64"/>
      <c r="G113" s="64">
        <f t="shared" si="87"/>
        <v>0</v>
      </c>
      <c r="H113" s="64">
        <f t="shared" si="87"/>
        <v>111881.2</v>
      </c>
      <c r="I113" s="64">
        <f t="shared" si="87"/>
        <v>0</v>
      </c>
      <c r="J113" s="64">
        <f t="shared" si="87"/>
        <v>0</v>
      </c>
      <c r="K113" s="64">
        <f t="shared" si="87"/>
        <v>757491.9</v>
      </c>
      <c r="L113" s="64">
        <f t="shared" si="87"/>
        <v>64455.5</v>
      </c>
      <c r="M113" s="64">
        <f t="shared" si="87"/>
        <v>0</v>
      </c>
      <c r="N113" s="64">
        <f t="shared" si="87"/>
        <v>0</v>
      </c>
      <c r="O113" s="64">
        <f t="shared" si="87"/>
        <v>0</v>
      </c>
      <c r="P113" s="64">
        <f t="shared" si="87"/>
        <v>0</v>
      </c>
      <c r="Q113" s="64">
        <f t="shared" si="87"/>
        <v>54244.4</v>
      </c>
      <c r="R113" s="64">
        <f t="shared" si="87"/>
        <v>0</v>
      </c>
      <c r="S113" s="64">
        <f t="shared" si="87"/>
        <v>0</v>
      </c>
      <c r="T113" s="64">
        <f t="shared" si="87"/>
        <v>0</v>
      </c>
      <c r="U113" s="64">
        <f t="shared" si="87"/>
        <v>0</v>
      </c>
      <c r="V113" s="64">
        <f t="shared" si="87"/>
        <v>0</v>
      </c>
      <c r="W113" s="64">
        <f t="shared" si="87"/>
        <v>0</v>
      </c>
      <c r="X113" s="64">
        <f t="shared" si="87"/>
        <v>0</v>
      </c>
      <c r="Y113" s="64">
        <f t="shared" si="87"/>
        <v>0</v>
      </c>
      <c r="Z113" s="64">
        <f t="shared" si="87"/>
        <v>0</v>
      </c>
      <c r="AA113" s="137"/>
      <c r="AB113" s="137"/>
      <c r="AC113" s="137"/>
      <c r="AD113" s="137"/>
      <c r="AE113" s="134"/>
      <c r="AF113" s="134"/>
      <c r="AG113" s="26"/>
    </row>
    <row r="114" spans="1:33" ht="194.25" hidden="1" customHeight="1" x14ac:dyDescent="0.25">
      <c r="A114" s="144" t="s">
        <v>58</v>
      </c>
      <c r="B114" s="83" t="s">
        <v>149</v>
      </c>
      <c r="C114" s="91" t="s">
        <v>3</v>
      </c>
      <c r="D114" s="64">
        <v>0</v>
      </c>
      <c r="E114" s="64">
        <v>829785.7</v>
      </c>
      <c r="F114" s="64"/>
      <c r="G114" s="64">
        <v>0</v>
      </c>
      <c r="H114" s="64">
        <v>0</v>
      </c>
      <c r="I114" s="64">
        <v>0</v>
      </c>
      <c r="J114" s="64"/>
      <c r="K114" s="64">
        <v>700919.8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64">
        <v>0</v>
      </c>
      <c r="V114" s="64">
        <v>0</v>
      </c>
      <c r="W114" s="64">
        <v>0</v>
      </c>
      <c r="X114" s="64">
        <v>0</v>
      </c>
      <c r="Y114" s="64">
        <v>0</v>
      </c>
      <c r="Z114" s="64">
        <v>0</v>
      </c>
      <c r="AA114" s="137"/>
      <c r="AB114" s="137"/>
      <c r="AC114" s="137"/>
      <c r="AD114" s="137"/>
      <c r="AE114" s="134"/>
      <c r="AF114" s="134"/>
      <c r="AG114" s="26"/>
    </row>
    <row r="115" spans="1:33" ht="60" hidden="1" customHeight="1" x14ac:dyDescent="0.25">
      <c r="A115" s="144" t="s">
        <v>59</v>
      </c>
      <c r="B115" s="83" t="s">
        <v>150</v>
      </c>
      <c r="C115" s="91"/>
      <c r="D115" s="64">
        <f>D116+D117</f>
        <v>83582</v>
      </c>
      <c r="E115" s="64">
        <f t="shared" ref="E115:Z115" si="88">E116+E117</f>
        <v>24740.3</v>
      </c>
      <c r="F115" s="64"/>
      <c r="G115" s="64">
        <f t="shared" si="88"/>
        <v>0</v>
      </c>
      <c r="H115" s="64">
        <f t="shared" si="88"/>
        <v>71714</v>
      </c>
      <c r="I115" s="64">
        <f t="shared" si="88"/>
        <v>0</v>
      </c>
      <c r="J115" s="64">
        <f t="shared" si="88"/>
        <v>0</v>
      </c>
      <c r="K115" s="64">
        <f t="shared" si="88"/>
        <v>23988.1</v>
      </c>
      <c r="L115" s="64">
        <f t="shared" si="88"/>
        <v>0</v>
      </c>
      <c r="M115" s="64">
        <f t="shared" si="88"/>
        <v>0</v>
      </c>
      <c r="N115" s="64">
        <f t="shared" si="88"/>
        <v>0</v>
      </c>
      <c r="O115" s="64">
        <f t="shared" si="88"/>
        <v>0</v>
      </c>
      <c r="P115" s="64">
        <f t="shared" si="88"/>
        <v>0</v>
      </c>
      <c r="Q115" s="64">
        <f t="shared" si="88"/>
        <v>0</v>
      </c>
      <c r="R115" s="64">
        <f t="shared" si="88"/>
        <v>0</v>
      </c>
      <c r="S115" s="64">
        <f t="shared" si="88"/>
        <v>0</v>
      </c>
      <c r="T115" s="64">
        <f t="shared" si="88"/>
        <v>0</v>
      </c>
      <c r="U115" s="64">
        <f t="shared" si="88"/>
        <v>0</v>
      </c>
      <c r="V115" s="64">
        <f t="shared" si="88"/>
        <v>0</v>
      </c>
      <c r="W115" s="64">
        <f t="shared" si="88"/>
        <v>0</v>
      </c>
      <c r="X115" s="64">
        <f t="shared" si="88"/>
        <v>0</v>
      </c>
      <c r="Y115" s="64">
        <f t="shared" si="88"/>
        <v>0</v>
      </c>
      <c r="Z115" s="64">
        <f t="shared" si="88"/>
        <v>0</v>
      </c>
      <c r="AA115" s="137"/>
      <c r="AB115" s="137"/>
      <c r="AC115" s="137"/>
      <c r="AD115" s="137"/>
      <c r="AE115" s="134"/>
      <c r="AF115" s="134"/>
      <c r="AG115" s="26"/>
    </row>
    <row r="116" spans="1:33" ht="260.25" hidden="1" customHeight="1" x14ac:dyDescent="0.25">
      <c r="A116" s="144" t="s">
        <v>103</v>
      </c>
      <c r="B116" s="91" t="s">
        <v>151</v>
      </c>
      <c r="C116" s="91" t="s">
        <v>3</v>
      </c>
      <c r="D116" s="64">
        <v>0</v>
      </c>
      <c r="E116" s="64">
        <v>752.2</v>
      </c>
      <c r="F116" s="64"/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137"/>
      <c r="AB116" s="137"/>
      <c r="AC116" s="137"/>
      <c r="AD116" s="137"/>
      <c r="AE116" s="134"/>
      <c r="AF116" s="134"/>
      <c r="AG116" s="26"/>
    </row>
    <row r="117" spans="1:33" ht="118.5" hidden="1" customHeight="1" x14ac:dyDescent="0.25">
      <c r="A117" s="144" t="s">
        <v>105</v>
      </c>
      <c r="B117" s="91" t="s">
        <v>152</v>
      </c>
      <c r="C117" s="91" t="s">
        <v>3</v>
      </c>
      <c r="D117" s="64">
        <v>83582</v>
      </c>
      <c r="E117" s="64">
        <v>23988.1</v>
      </c>
      <c r="F117" s="64"/>
      <c r="G117" s="64">
        <v>0</v>
      </c>
      <c r="H117" s="64">
        <v>71714</v>
      </c>
      <c r="I117" s="64"/>
      <c r="J117" s="64"/>
      <c r="K117" s="64">
        <v>23988.1</v>
      </c>
      <c r="L117" s="64"/>
      <c r="M117" s="64"/>
      <c r="N117" s="64"/>
      <c r="O117" s="64"/>
      <c r="P117" s="64"/>
      <c r="Q117" s="64">
        <v>0</v>
      </c>
      <c r="R117" s="64"/>
      <c r="S117" s="64"/>
      <c r="T117" s="64"/>
      <c r="U117" s="156"/>
      <c r="V117" s="156"/>
      <c r="W117" s="156"/>
      <c r="X117" s="137"/>
      <c r="Y117" s="137"/>
      <c r="Z117" s="137"/>
      <c r="AA117" s="137"/>
      <c r="AB117" s="137"/>
      <c r="AC117" s="137"/>
      <c r="AD117" s="137"/>
      <c r="AE117" s="134"/>
      <c r="AF117" s="134"/>
      <c r="AG117" s="26"/>
    </row>
    <row r="118" spans="1:33" ht="113.25" hidden="1" customHeight="1" x14ac:dyDescent="0.25">
      <c r="A118" s="144" t="s">
        <v>61</v>
      </c>
      <c r="B118" s="91" t="s">
        <v>153</v>
      </c>
      <c r="C118" s="91" t="s">
        <v>3</v>
      </c>
      <c r="D118" s="64">
        <v>27861</v>
      </c>
      <c r="E118" s="64">
        <v>7996.1</v>
      </c>
      <c r="F118" s="64"/>
      <c r="G118" s="64">
        <v>0</v>
      </c>
      <c r="H118" s="64">
        <v>3984.2</v>
      </c>
      <c r="I118" s="64"/>
      <c r="J118" s="64"/>
      <c r="K118" s="64">
        <v>7996.1</v>
      </c>
      <c r="L118" s="64"/>
      <c r="M118" s="64"/>
      <c r="N118" s="64"/>
      <c r="O118" s="64"/>
      <c r="P118" s="64"/>
      <c r="Q118" s="64">
        <v>0</v>
      </c>
      <c r="R118" s="64"/>
      <c r="S118" s="64"/>
      <c r="T118" s="64"/>
      <c r="U118" s="156"/>
      <c r="V118" s="156"/>
      <c r="W118" s="156"/>
      <c r="X118" s="137"/>
      <c r="Y118" s="137"/>
      <c r="Z118" s="137"/>
      <c r="AA118" s="137"/>
      <c r="AB118" s="137"/>
      <c r="AC118" s="137"/>
      <c r="AD118" s="137"/>
      <c r="AE118" s="134"/>
      <c r="AF118" s="134"/>
      <c r="AG118" s="26"/>
    </row>
    <row r="119" spans="1:33" ht="81" hidden="1" customHeight="1" x14ac:dyDescent="0.25">
      <c r="A119" s="144" t="s">
        <v>64</v>
      </c>
      <c r="B119" s="91" t="s">
        <v>154</v>
      </c>
      <c r="C119" s="100"/>
      <c r="D119" s="64">
        <f>D120</f>
        <v>87652.7</v>
      </c>
      <c r="E119" s="64">
        <f t="shared" ref="E119:Z119" si="89">E120</f>
        <v>11941.3</v>
      </c>
      <c r="F119" s="64"/>
      <c r="G119" s="64">
        <f t="shared" si="89"/>
        <v>0</v>
      </c>
      <c r="H119" s="64">
        <f t="shared" si="89"/>
        <v>0</v>
      </c>
      <c r="I119" s="64">
        <f t="shared" si="89"/>
        <v>0</v>
      </c>
      <c r="J119" s="64">
        <f t="shared" si="89"/>
        <v>0</v>
      </c>
      <c r="K119" s="64">
        <f>K120</f>
        <v>11941.3</v>
      </c>
      <c r="L119" s="64">
        <f t="shared" si="89"/>
        <v>0</v>
      </c>
      <c r="M119" s="64">
        <f t="shared" si="89"/>
        <v>0</v>
      </c>
      <c r="N119" s="64">
        <f t="shared" si="89"/>
        <v>0</v>
      </c>
      <c r="O119" s="64">
        <f t="shared" si="89"/>
        <v>0</v>
      </c>
      <c r="P119" s="64">
        <f t="shared" si="89"/>
        <v>0</v>
      </c>
      <c r="Q119" s="64">
        <f t="shared" si="89"/>
        <v>0</v>
      </c>
      <c r="R119" s="64">
        <f t="shared" si="89"/>
        <v>0</v>
      </c>
      <c r="S119" s="64">
        <f t="shared" si="89"/>
        <v>0</v>
      </c>
      <c r="T119" s="64">
        <f t="shared" si="89"/>
        <v>0</v>
      </c>
      <c r="U119" s="64">
        <f t="shared" si="89"/>
        <v>0</v>
      </c>
      <c r="V119" s="64">
        <f t="shared" si="89"/>
        <v>0</v>
      </c>
      <c r="W119" s="64">
        <f t="shared" si="89"/>
        <v>0</v>
      </c>
      <c r="X119" s="64">
        <f t="shared" si="89"/>
        <v>0</v>
      </c>
      <c r="Y119" s="64">
        <f t="shared" si="89"/>
        <v>0</v>
      </c>
      <c r="Z119" s="64">
        <f t="shared" si="89"/>
        <v>0</v>
      </c>
      <c r="AA119" s="137"/>
      <c r="AB119" s="137"/>
      <c r="AC119" s="137"/>
      <c r="AD119" s="137"/>
      <c r="AE119" s="134"/>
      <c r="AF119" s="134"/>
      <c r="AG119" s="26"/>
    </row>
    <row r="120" spans="1:33" ht="156" hidden="1" customHeight="1" x14ac:dyDescent="0.25">
      <c r="A120" s="144" t="s">
        <v>65</v>
      </c>
      <c r="B120" s="91" t="s">
        <v>155</v>
      </c>
      <c r="C120" s="91" t="s">
        <v>3</v>
      </c>
      <c r="D120" s="64">
        <v>87652.7</v>
      </c>
      <c r="E120" s="64">
        <v>11941.3</v>
      </c>
      <c r="F120" s="64"/>
      <c r="G120" s="64">
        <v>0</v>
      </c>
      <c r="H120" s="64">
        <v>0</v>
      </c>
      <c r="I120" s="64"/>
      <c r="J120" s="64"/>
      <c r="K120" s="64">
        <v>11941.3</v>
      </c>
      <c r="L120" s="64"/>
      <c r="M120" s="64"/>
      <c r="N120" s="64"/>
      <c r="O120" s="64"/>
      <c r="P120" s="64"/>
      <c r="Q120" s="64">
        <v>0</v>
      </c>
      <c r="R120" s="64"/>
      <c r="S120" s="64"/>
      <c r="T120" s="64"/>
      <c r="U120" s="156"/>
      <c r="V120" s="156"/>
      <c r="W120" s="156"/>
      <c r="X120" s="137"/>
      <c r="Y120" s="137"/>
      <c r="Z120" s="137"/>
      <c r="AA120" s="137"/>
      <c r="AB120" s="137"/>
      <c r="AC120" s="137"/>
      <c r="AD120" s="137"/>
      <c r="AE120" s="134"/>
      <c r="AF120" s="134"/>
      <c r="AG120" s="26"/>
    </row>
    <row r="121" spans="1:33" ht="307.5" hidden="1" customHeight="1" x14ac:dyDescent="0.25">
      <c r="A121" s="144" t="s">
        <v>70</v>
      </c>
      <c r="B121" s="83" t="s">
        <v>157</v>
      </c>
      <c r="C121" s="91" t="s">
        <v>3</v>
      </c>
      <c r="D121" s="64">
        <v>0</v>
      </c>
      <c r="E121" s="64">
        <v>70833.7</v>
      </c>
      <c r="F121" s="64"/>
      <c r="G121" s="64">
        <v>0</v>
      </c>
      <c r="H121" s="64">
        <v>0</v>
      </c>
      <c r="I121" s="64"/>
      <c r="J121" s="64"/>
      <c r="K121" s="25"/>
      <c r="L121" s="64">
        <v>64455.5</v>
      </c>
      <c r="M121" s="64"/>
      <c r="N121" s="64"/>
      <c r="O121" s="64"/>
      <c r="P121" s="64"/>
      <c r="Q121" s="64">
        <v>53779.4</v>
      </c>
      <c r="R121" s="64"/>
      <c r="S121" s="64"/>
      <c r="T121" s="64"/>
      <c r="U121" s="156"/>
      <c r="V121" s="156"/>
      <c r="W121" s="156"/>
      <c r="X121" s="137"/>
      <c r="Y121" s="137"/>
      <c r="Z121" s="137"/>
      <c r="AA121" s="137"/>
      <c r="AB121" s="137"/>
      <c r="AC121" s="137"/>
      <c r="AD121" s="137"/>
      <c r="AE121" s="134"/>
      <c r="AF121" s="134"/>
      <c r="AG121" s="26"/>
    </row>
    <row r="122" spans="1:33" ht="105" hidden="1" customHeight="1" x14ac:dyDescent="0.25">
      <c r="A122" s="144" t="s">
        <v>156</v>
      </c>
      <c r="B122" s="91" t="s">
        <v>158</v>
      </c>
      <c r="C122" s="91" t="s">
        <v>3</v>
      </c>
      <c r="D122" s="64">
        <v>0</v>
      </c>
      <c r="E122" s="64">
        <v>5000</v>
      </c>
      <c r="F122" s="64"/>
      <c r="G122" s="64">
        <v>0</v>
      </c>
      <c r="H122" s="64">
        <v>0</v>
      </c>
      <c r="I122" s="64"/>
      <c r="J122" s="64"/>
      <c r="K122" s="64">
        <v>5000</v>
      </c>
      <c r="L122" s="64"/>
      <c r="M122" s="64"/>
      <c r="N122" s="64"/>
      <c r="O122" s="64"/>
      <c r="P122" s="64"/>
      <c r="Q122" s="64">
        <v>465</v>
      </c>
      <c r="R122" s="64"/>
      <c r="S122" s="64"/>
      <c r="T122" s="64"/>
      <c r="U122" s="156"/>
      <c r="V122" s="156"/>
      <c r="W122" s="156"/>
      <c r="X122" s="137"/>
      <c r="Y122" s="137"/>
      <c r="Z122" s="137"/>
      <c r="AA122" s="137"/>
      <c r="AB122" s="137"/>
      <c r="AC122" s="137"/>
      <c r="AD122" s="137"/>
      <c r="AE122" s="134"/>
      <c r="AF122" s="134"/>
      <c r="AG122" s="26"/>
    </row>
    <row r="123" spans="1:33" ht="96" hidden="1" customHeight="1" x14ac:dyDescent="0.25">
      <c r="A123" s="144" t="s">
        <v>159</v>
      </c>
      <c r="B123" s="91" t="s">
        <v>161</v>
      </c>
      <c r="C123" s="100"/>
      <c r="D123" s="64">
        <f>D124+D125+D126</f>
        <v>0</v>
      </c>
      <c r="E123" s="64">
        <f t="shared" ref="E123:Z123" si="90">E124+E125+E126</f>
        <v>63607.700000000004</v>
      </c>
      <c r="F123" s="64"/>
      <c r="G123" s="64">
        <f t="shared" si="90"/>
        <v>0</v>
      </c>
      <c r="H123" s="64">
        <f t="shared" si="90"/>
        <v>27247.699999999997</v>
      </c>
      <c r="I123" s="64">
        <f t="shared" si="90"/>
        <v>0</v>
      </c>
      <c r="J123" s="64">
        <f t="shared" si="90"/>
        <v>0</v>
      </c>
      <c r="K123" s="64">
        <f t="shared" si="90"/>
        <v>1646.6</v>
      </c>
      <c r="L123" s="64">
        <f t="shared" si="90"/>
        <v>0</v>
      </c>
      <c r="M123" s="64">
        <f t="shared" si="90"/>
        <v>0</v>
      </c>
      <c r="N123" s="64">
        <f t="shared" si="90"/>
        <v>0</v>
      </c>
      <c r="O123" s="64">
        <f t="shared" si="90"/>
        <v>0</v>
      </c>
      <c r="P123" s="64">
        <f t="shared" si="90"/>
        <v>0</v>
      </c>
      <c r="Q123" s="64">
        <f t="shared" si="90"/>
        <v>0</v>
      </c>
      <c r="R123" s="64">
        <f t="shared" si="90"/>
        <v>0</v>
      </c>
      <c r="S123" s="64">
        <f t="shared" si="90"/>
        <v>0</v>
      </c>
      <c r="T123" s="64">
        <f t="shared" si="90"/>
        <v>0</v>
      </c>
      <c r="U123" s="64">
        <f t="shared" si="90"/>
        <v>0</v>
      </c>
      <c r="V123" s="64">
        <f t="shared" si="90"/>
        <v>0</v>
      </c>
      <c r="W123" s="64">
        <f t="shared" si="90"/>
        <v>0</v>
      </c>
      <c r="X123" s="64">
        <f t="shared" si="90"/>
        <v>0</v>
      </c>
      <c r="Y123" s="64">
        <f t="shared" si="90"/>
        <v>0</v>
      </c>
      <c r="Z123" s="64">
        <f t="shared" si="90"/>
        <v>0</v>
      </c>
      <c r="AA123" s="137"/>
      <c r="AB123" s="137"/>
      <c r="AC123" s="137"/>
      <c r="AD123" s="137"/>
      <c r="AE123" s="134"/>
      <c r="AF123" s="134"/>
      <c r="AG123" s="26"/>
    </row>
    <row r="124" spans="1:33" ht="205.5" hidden="1" customHeight="1" x14ac:dyDescent="0.25">
      <c r="A124" s="144" t="s">
        <v>160</v>
      </c>
      <c r="B124" s="91" t="s">
        <v>162</v>
      </c>
      <c r="C124" s="91" t="s">
        <v>3</v>
      </c>
      <c r="D124" s="64">
        <v>0</v>
      </c>
      <c r="E124" s="64">
        <v>63358.3</v>
      </c>
      <c r="F124" s="64"/>
      <c r="G124" s="64">
        <v>0</v>
      </c>
      <c r="H124" s="64">
        <v>27153.599999999999</v>
      </c>
      <c r="I124" s="64"/>
      <c r="J124" s="64"/>
      <c r="K124" s="64">
        <v>1646.6</v>
      </c>
      <c r="L124" s="64"/>
      <c r="M124" s="64"/>
      <c r="N124" s="64"/>
      <c r="O124" s="64"/>
      <c r="P124" s="64"/>
      <c r="Q124" s="64">
        <v>0</v>
      </c>
      <c r="R124" s="64"/>
      <c r="S124" s="64"/>
      <c r="T124" s="64"/>
      <c r="U124" s="156"/>
      <c r="V124" s="156"/>
      <c r="W124" s="156"/>
      <c r="X124" s="137"/>
      <c r="Y124" s="137"/>
      <c r="Z124" s="137"/>
      <c r="AA124" s="137"/>
      <c r="AB124" s="137"/>
      <c r="AC124" s="137"/>
      <c r="AD124" s="137"/>
      <c r="AE124" s="134"/>
      <c r="AF124" s="134"/>
      <c r="AG124" s="26"/>
    </row>
    <row r="125" spans="1:33" ht="138.75" hidden="1" customHeight="1" x14ac:dyDescent="0.25">
      <c r="A125" s="144" t="s">
        <v>163</v>
      </c>
      <c r="B125" s="91" t="s">
        <v>164</v>
      </c>
      <c r="C125" s="91" t="s">
        <v>3</v>
      </c>
      <c r="D125" s="64">
        <v>0</v>
      </c>
      <c r="E125" s="64">
        <v>29.9</v>
      </c>
      <c r="F125" s="64"/>
      <c r="G125" s="64">
        <v>0</v>
      </c>
      <c r="H125" s="64">
        <v>0</v>
      </c>
      <c r="I125" s="64"/>
      <c r="J125" s="64"/>
      <c r="K125" s="64">
        <v>0</v>
      </c>
      <c r="L125" s="64"/>
      <c r="M125" s="64"/>
      <c r="N125" s="64"/>
      <c r="O125" s="64"/>
      <c r="P125" s="64"/>
      <c r="Q125" s="64">
        <v>0</v>
      </c>
      <c r="R125" s="64"/>
      <c r="S125" s="64"/>
      <c r="T125" s="64"/>
      <c r="U125" s="156"/>
      <c r="V125" s="156"/>
      <c r="W125" s="156"/>
      <c r="X125" s="137"/>
      <c r="Y125" s="137"/>
      <c r="Z125" s="137"/>
      <c r="AA125" s="137"/>
      <c r="AB125" s="137"/>
      <c r="AC125" s="137"/>
      <c r="AD125" s="137"/>
      <c r="AE125" s="134"/>
      <c r="AF125" s="134"/>
      <c r="AG125" s="26"/>
    </row>
    <row r="126" spans="1:33" ht="159.75" hidden="1" customHeight="1" x14ac:dyDescent="0.25">
      <c r="A126" s="144" t="s">
        <v>165</v>
      </c>
      <c r="B126" s="91" t="s">
        <v>166</v>
      </c>
      <c r="C126" s="91" t="s">
        <v>3</v>
      </c>
      <c r="D126" s="64">
        <v>0</v>
      </c>
      <c r="E126" s="64">
        <v>219.5</v>
      </c>
      <c r="F126" s="64"/>
      <c r="G126" s="64">
        <v>0</v>
      </c>
      <c r="H126" s="64">
        <v>94.1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156"/>
      <c r="X126" s="137"/>
      <c r="Y126" s="137"/>
      <c r="Z126" s="137"/>
      <c r="AA126" s="137"/>
      <c r="AB126" s="137"/>
      <c r="AC126" s="137"/>
      <c r="AD126" s="137"/>
      <c r="AE126" s="134"/>
      <c r="AF126" s="134"/>
      <c r="AG126" s="26"/>
    </row>
    <row r="127" spans="1:33" ht="128.25" hidden="1" customHeight="1" x14ac:dyDescent="0.25">
      <c r="A127" s="144" t="s">
        <v>167</v>
      </c>
      <c r="B127" s="91" t="s">
        <v>168</v>
      </c>
      <c r="C127" s="91"/>
      <c r="D127" s="64">
        <f>D128+D129</f>
        <v>0</v>
      </c>
      <c r="E127" s="64">
        <f t="shared" ref="E127:Z127" si="91">E128+E129</f>
        <v>25403</v>
      </c>
      <c r="F127" s="64"/>
      <c r="G127" s="64">
        <f t="shared" si="91"/>
        <v>0</v>
      </c>
      <c r="H127" s="64">
        <f t="shared" si="91"/>
        <v>8935.2999999999993</v>
      </c>
      <c r="I127" s="64">
        <f t="shared" si="91"/>
        <v>0</v>
      </c>
      <c r="J127" s="64">
        <f t="shared" si="91"/>
        <v>0</v>
      </c>
      <c r="K127" s="64">
        <f t="shared" si="91"/>
        <v>6000</v>
      </c>
      <c r="L127" s="64">
        <f t="shared" si="91"/>
        <v>0</v>
      </c>
      <c r="M127" s="64">
        <f t="shared" si="91"/>
        <v>0</v>
      </c>
      <c r="N127" s="64">
        <f t="shared" si="91"/>
        <v>0</v>
      </c>
      <c r="O127" s="64">
        <f t="shared" si="91"/>
        <v>0</v>
      </c>
      <c r="P127" s="64">
        <f t="shared" si="91"/>
        <v>0</v>
      </c>
      <c r="Q127" s="64">
        <f t="shared" si="91"/>
        <v>0</v>
      </c>
      <c r="R127" s="64">
        <f t="shared" si="91"/>
        <v>0</v>
      </c>
      <c r="S127" s="64">
        <f t="shared" si="91"/>
        <v>0</v>
      </c>
      <c r="T127" s="64">
        <f t="shared" si="91"/>
        <v>0</v>
      </c>
      <c r="U127" s="64">
        <f t="shared" si="91"/>
        <v>0</v>
      </c>
      <c r="V127" s="64">
        <f t="shared" si="91"/>
        <v>0</v>
      </c>
      <c r="W127" s="64">
        <f t="shared" si="91"/>
        <v>0</v>
      </c>
      <c r="X127" s="64">
        <f t="shared" si="91"/>
        <v>0</v>
      </c>
      <c r="Y127" s="64">
        <f t="shared" si="91"/>
        <v>0</v>
      </c>
      <c r="Z127" s="64">
        <f t="shared" si="91"/>
        <v>0</v>
      </c>
      <c r="AA127" s="137"/>
      <c r="AB127" s="137"/>
      <c r="AC127" s="137"/>
      <c r="AD127" s="137"/>
      <c r="AE127" s="134"/>
      <c r="AF127" s="134"/>
      <c r="AG127" s="26"/>
    </row>
    <row r="128" spans="1:33" ht="253.5" hidden="1" customHeight="1" x14ac:dyDescent="0.25">
      <c r="A128" s="144" t="s">
        <v>169</v>
      </c>
      <c r="B128" s="91" t="s">
        <v>172</v>
      </c>
      <c r="C128" s="91" t="s">
        <v>3</v>
      </c>
      <c r="D128" s="64">
        <v>0</v>
      </c>
      <c r="E128" s="64">
        <v>12000</v>
      </c>
      <c r="F128" s="64"/>
      <c r="G128" s="64">
        <v>0</v>
      </c>
      <c r="H128" s="64">
        <v>0</v>
      </c>
      <c r="I128" s="64">
        <v>0</v>
      </c>
      <c r="J128" s="64">
        <v>0</v>
      </c>
      <c r="K128" s="64">
        <v>4000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156"/>
      <c r="X128" s="137"/>
      <c r="Y128" s="137"/>
      <c r="Z128" s="137"/>
      <c r="AA128" s="137"/>
      <c r="AB128" s="137"/>
      <c r="AC128" s="137"/>
      <c r="AD128" s="137"/>
      <c r="AE128" s="134"/>
      <c r="AF128" s="134"/>
      <c r="AG128" s="26"/>
    </row>
    <row r="129" spans="1:33" ht="107.25" hidden="1" customHeight="1" x14ac:dyDescent="0.25">
      <c r="A129" s="144" t="s">
        <v>170</v>
      </c>
      <c r="B129" s="83" t="s">
        <v>171</v>
      </c>
      <c r="C129" s="91" t="s">
        <v>3</v>
      </c>
      <c r="D129" s="64">
        <v>0</v>
      </c>
      <c r="E129" s="64">
        <v>13403</v>
      </c>
      <c r="F129" s="64"/>
      <c r="G129" s="64">
        <v>0</v>
      </c>
      <c r="H129" s="64">
        <v>8935.2999999999993</v>
      </c>
      <c r="I129" s="64">
        <v>0</v>
      </c>
      <c r="J129" s="64">
        <v>0</v>
      </c>
      <c r="K129" s="64">
        <v>2000</v>
      </c>
      <c r="L129" s="64"/>
      <c r="M129" s="64"/>
      <c r="N129" s="64"/>
      <c r="O129" s="64"/>
      <c r="P129" s="64"/>
      <c r="Q129" s="64">
        <v>0</v>
      </c>
      <c r="R129" s="64"/>
      <c r="S129" s="64"/>
      <c r="T129" s="64"/>
      <c r="U129" s="156"/>
      <c r="V129" s="156"/>
      <c r="W129" s="156"/>
      <c r="X129" s="137"/>
      <c r="Y129" s="137"/>
      <c r="Z129" s="137"/>
      <c r="AA129" s="137"/>
      <c r="AB129" s="137"/>
      <c r="AC129" s="137"/>
      <c r="AD129" s="137"/>
      <c r="AE129" s="134"/>
      <c r="AF129" s="134"/>
      <c r="AG129" s="26"/>
    </row>
    <row r="130" spans="1:33" ht="39" hidden="1" customHeight="1" x14ac:dyDescent="0.3">
      <c r="A130" s="7"/>
      <c r="B130" s="171" t="s">
        <v>146</v>
      </c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3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67"/>
      <c r="AF130" s="44"/>
      <c r="AG130" s="11"/>
    </row>
    <row r="131" spans="1:33" ht="21" hidden="1" x14ac:dyDescent="0.3">
      <c r="A131" s="7"/>
      <c r="B131" s="83" t="s">
        <v>37</v>
      </c>
      <c r="C131" s="140"/>
      <c r="D131" s="61">
        <f>D132+D135</f>
        <v>0</v>
      </c>
      <c r="E131" s="61">
        <f t="shared" ref="E131:Z131" si="92">E132+E135</f>
        <v>15000</v>
      </c>
      <c r="F131" s="61"/>
      <c r="G131" s="61">
        <f t="shared" si="92"/>
        <v>0</v>
      </c>
      <c r="H131" s="61">
        <f t="shared" si="92"/>
        <v>0</v>
      </c>
      <c r="I131" s="61">
        <f t="shared" si="92"/>
        <v>0</v>
      </c>
      <c r="J131" s="61">
        <f t="shared" si="92"/>
        <v>0</v>
      </c>
      <c r="K131" s="61">
        <f t="shared" si="92"/>
        <v>14792.5</v>
      </c>
      <c r="L131" s="61">
        <f t="shared" si="92"/>
        <v>207.5</v>
      </c>
      <c r="M131" s="61">
        <f t="shared" si="92"/>
        <v>0</v>
      </c>
      <c r="N131" s="61">
        <f t="shared" si="92"/>
        <v>0</v>
      </c>
      <c r="O131" s="61">
        <f t="shared" si="92"/>
        <v>0</v>
      </c>
      <c r="P131" s="61">
        <f t="shared" si="92"/>
        <v>0</v>
      </c>
      <c r="Q131" s="61">
        <f t="shared" si="92"/>
        <v>0</v>
      </c>
      <c r="R131" s="61">
        <f t="shared" si="92"/>
        <v>0</v>
      </c>
      <c r="S131" s="61">
        <f t="shared" si="92"/>
        <v>0</v>
      </c>
      <c r="T131" s="61">
        <f t="shared" si="92"/>
        <v>0</v>
      </c>
      <c r="U131" s="61">
        <f t="shared" si="92"/>
        <v>0</v>
      </c>
      <c r="V131" s="61">
        <f t="shared" si="92"/>
        <v>0</v>
      </c>
      <c r="W131" s="61">
        <f t="shared" si="92"/>
        <v>0</v>
      </c>
      <c r="X131" s="61">
        <f t="shared" si="92"/>
        <v>0</v>
      </c>
      <c r="Y131" s="61">
        <f t="shared" si="92"/>
        <v>0</v>
      </c>
      <c r="Z131" s="61">
        <f t="shared" si="92"/>
        <v>0</v>
      </c>
      <c r="AA131" s="61"/>
      <c r="AB131" s="61"/>
      <c r="AC131" s="61"/>
      <c r="AD131" s="32"/>
      <c r="AE131" s="65"/>
      <c r="AF131" s="168"/>
      <c r="AG131" s="11"/>
    </row>
    <row r="132" spans="1:33" ht="52.2" hidden="1" x14ac:dyDescent="0.3">
      <c r="A132" s="22" t="s">
        <v>58</v>
      </c>
      <c r="B132" s="83" t="s">
        <v>25</v>
      </c>
      <c r="C132" s="139"/>
      <c r="D132" s="64">
        <f>D133+D134</f>
        <v>0</v>
      </c>
      <c r="E132" s="64">
        <f>E133+E134</f>
        <v>8000</v>
      </c>
      <c r="F132" s="64">
        <f t="shared" ref="F132:Z132" si="93">F133+F134</f>
        <v>0</v>
      </c>
      <c r="G132" s="64">
        <f t="shared" si="93"/>
        <v>0</v>
      </c>
      <c r="H132" s="64">
        <f t="shared" si="93"/>
        <v>0</v>
      </c>
      <c r="I132" s="64">
        <f t="shared" si="93"/>
        <v>0</v>
      </c>
      <c r="J132" s="64">
        <f t="shared" si="93"/>
        <v>0</v>
      </c>
      <c r="K132" s="64">
        <f t="shared" si="93"/>
        <v>8000</v>
      </c>
      <c r="L132" s="64">
        <f t="shared" si="93"/>
        <v>0</v>
      </c>
      <c r="M132" s="64">
        <f t="shared" si="93"/>
        <v>0</v>
      </c>
      <c r="N132" s="64">
        <f t="shared" si="93"/>
        <v>0</v>
      </c>
      <c r="O132" s="64">
        <f t="shared" si="93"/>
        <v>0</v>
      </c>
      <c r="P132" s="64">
        <f t="shared" si="93"/>
        <v>0</v>
      </c>
      <c r="Q132" s="64">
        <f t="shared" si="93"/>
        <v>0</v>
      </c>
      <c r="R132" s="64">
        <f t="shared" si="93"/>
        <v>0</v>
      </c>
      <c r="S132" s="64">
        <f t="shared" si="93"/>
        <v>0</v>
      </c>
      <c r="T132" s="64">
        <f t="shared" si="93"/>
        <v>0</v>
      </c>
      <c r="U132" s="64">
        <f t="shared" si="93"/>
        <v>0</v>
      </c>
      <c r="V132" s="64">
        <f t="shared" si="93"/>
        <v>0</v>
      </c>
      <c r="W132" s="64">
        <f t="shared" si="93"/>
        <v>0</v>
      </c>
      <c r="X132" s="64">
        <f t="shared" si="93"/>
        <v>0</v>
      </c>
      <c r="Y132" s="64">
        <f t="shared" si="93"/>
        <v>0</v>
      </c>
      <c r="Z132" s="64">
        <f t="shared" si="93"/>
        <v>0</v>
      </c>
      <c r="AA132" s="64"/>
      <c r="AB132" s="64"/>
      <c r="AC132" s="64"/>
      <c r="AD132" s="64"/>
      <c r="AE132" s="65"/>
      <c r="AF132" s="169"/>
      <c r="AG132" s="11"/>
    </row>
    <row r="133" spans="1:33" ht="215.25" hidden="1" customHeight="1" x14ac:dyDescent="0.25">
      <c r="A133" s="52" t="s">
        <v>72</v>
      </c>
      <c r="B133" s="145" t="s">
        <v>173</v>
      </c>
      <c r="C133" s="91" t="s">
        <v>3</v>
      </c>
      <c r="D133" s="135">
        <v>0</v>
      </c>
      <c r="E133" s="135">
        <v>2000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54">
        <v>2000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54">
        <v>0</v>
      </c>
      <c r="R133" s="154">
        <v>0</v>
      </c>
      <c r="S133" s="154">
        <v>0</v>
      </c>
      <c r="T133" s="154">
        <v>0</v>
      </c>
      <c r="U133" s="154">
        <v>0</v>
      </c>
      <c r="V133" s="154">
        <v>0</v>
      </c>
      <c r="W133" s="154">
        <v>0</v>
      </c>
      <c r="X133" s="135">
        <v>0</v>
      </c>
      <c r="Y133" s="135">
        <v>0</v>
      </c>
      <c r="Z133" s="135">
        <v>0</v>
      </c>
      <c r="AA133" s="135"/>
      <c r="AB133" s="135"/>
      <c r="AC133" s="135"/>
      <c r="AD133" s="135"/>
      <c r="AE133" s="65"/>
      <c r="AF133" s="138"/>
      <c r="AG133" s="26"/>
    </row>
    <row r="134" spans="1:33" ht="156.6" hidden="1" x14ac:dyDescent="0.25">
      <c r="A134" s="52" t="s">
        <v>135</v>
      </c>
      <c r="B134" s="83" t="s">
        <v>28</v>
      </c>
      <c r="C134" s="91" t="s">
        <v>3</v>
      </c>
      <c r="D134" s="64">
        <v>0</v>
      </c>
      <c r="E134" s="64">
        <v>6000</v>
      </c>
      <c r="F134" s="135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6000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135">
        <v>0</v>
      </c>
      <c r="Y134" s="135">
        <v>0</v>
      </c>
      <c r="Z134" s="135">
        <v>0</v>
      </c>
      <c r="AA134" s="135"/>
      <c r="AB134" s="135"/>
      <c r="AC134" s="135"/>
      <c r="AD134" s="64"/>
      <c r="AE134" s="152"/>
      <c r="AF134" s="152"/>
      <c r="AG134" s="26"/>
    </row>
    <row r="135" spans="1:33" ht="52.2" hidden="1" x14ac:dyDescent="0.25">
      <c r="A135" s="149" t="s">
        <v>59</v>
      </c>
      <c r="B135" s="148" t="s">
        <v>23</v>
      </c>
      <c r="C135" s="148"/>
      <c r="D135" s="136">
        <f>D136+D137</f>
        <v>0</v>
      </c>
      <c r="E135" s="136">
        <f>E136+E137</f>
        <v>7000</v>
      </c>
      <c r="F135" s="136">
        <f t="shared" ref="F135:Z135" si="94">F136+F137</f>
        <v>0</v>
      </c>
      <c r="G135" s="136">
        <f t="shared" si="94"/>
        <v>0</v>
      </c>
      <c r="H135" s="136">
        <f t="shared" si="94"/>
        <v>0</v>
      </c>
      <c r="I135" s="136">
        <f t="shared" si="94"/>
        <v>0</v>
      </c>
      <c r="J135" s="136">
        <f t="shared" si="94"/>
        <v>0</v>
      </c>
      <c r="K135" s="155">
        <f t="shared" si="94"/>
        <v>6792.5</v>
      </c>
      <c r="L135" s="155">
        <f t="shared" si="94"/>
        <v>207.5</v>
      </c>
      <c r="M135" s="155">
        <f t="shared" si="94"/>
        <v>0</v>
      </c>
      <c r="N135" s="155">
        <f t="shared" si="94"/>
        <v>0</v>
      </c>
      <c r="O135" s="155">
        <f t="shared" si="94"/>
        <v>0</v>
      </c>
      <c r="P135" s="155">
        <f t="shared" si="94"/>
        <v>0</v>
      </c>
      <c r="Q135" s="155">
        <f t="shared" si="94"/>
        <v>0</v>
      </c>
      <c r="R135" s="155">
        <f t="shared" si="94"/>
        <v>0</v>
      </c>
      <c r="S135" s="155">
        <f t="shared" si="94"/>
        <v>0</v>
      </c>
      <c r="T135" s="155">
        <f t="shared" si="94"/>
        <v>0</v>
      </c>
      <c r="U135" s="155">
        <f t="shared" si="94"/>
        <v>0</v>
      </c>
      <c r="V135" s="155">
        <f t="shared" si="94"/>
        <v>0</v>
      </c>
      <c r="W135" s="155">
        <f t="shared" si="94"/>
        <v>0</v>
      </c>
      <c r="X135" s="64">
        <f t="shared" si="94"/>
        <v>0</v>
      </c>
      <c r="Y135" s="64">
        <f t="shared" si="94"/>
        <v>0</v>
      </c>
      <c r="Z135" s="64">
        <f t="shared" si="94"/>
        <v>0</v>
      </c>
      <c r="AA135" s="64"/>
      <c r="AB135" s="64"/>
      <c r="AC135" s="64"/>
      <c r="AD135" s="64"/>
      <c r="AE135" s="78"/>
      <c r="AF135" s="78"/>
      <c r="AG135" s="26"/>
    </row>
    <row r="136" spans="1:33" ht="131.25" hidden="1" customHeight="1" x14ac:dyDescent="0.25">
      <c r="A136" s="52" t="s">
        <v>103</v>
      </c>
      <c r="B136" s="145" t="s">
        <v>24</v>
      </c>
      <c r="C136" s="91" t="s">
        <v>3</v>
      </c>
      <c r="D136" s="135">
        <v>0</v>
      </c>
      <c r="E136" s="135">
        <v>3000</v>
      </c>
      <c r="F136" s="135"/>
      <c r="G136" s="135">
        <v>0</v>
      </c>
      <c r="H136" s="135">
        <v>0</v>
      </c>
      <c r="I136" s="135"/>
      <c r="J136" s="135"/>
      <c r="K136" s="154">
        <v>3000</v>
      </c>
      <c r="L136" s="154">
        <v>0</v>
      </c>
      <c r="M136" s="154">
        <v>0</v>
      </c>
      <c r="N136" s="154">
        <v>0</v>
      </c>
      <c r="O136" s="154">
        <v>0</v>
      </c>
      <c r="P136" s="154">
        <v>0</v>
      </c>
      <c r="Q136" s="154">
        <v>0</v>
      </c>
      <c r="R136" s="154">
        <v>0</v>
      </c>
      <c r="S136" s="154">
        <v>0</v>
      </c>
      <c r="T136" s="154">
        <v>0</v>
      </c>
      <c r="U136" s="154">
        <v>0</v>
      </c>
      <c r="V136" s="154">
        <v>0</v>
      </c>
      <c r="W136" s="154">
        <v>0</v>
      </c>
      <c r="X136" s="135">
        <v>0</v>
      </c>
      <c r="Y136" s="135">
        <v>0</v>
      </c>
      <c r="Z136" s="135">
        <v>0</v>
      </c>
      <c r="AA136" s="135"/>
      <c r="AB136" s="135"/>
      <c r="AC136" s="135"/>
      <c r="AD136" s="135"/>
      <c r="AE136" s="138"/>
      <c r="AF136" s="138"/>
      <c r="AG136" s="26"/>
    </row>
    <row r="137" spans="1:33" ht="219.75" hidden="1" customHeight="1" x14ac:dyDescent="0.25">
      <c r="A137" s="52" t="s">
        <v>105</v>
      </c>
      <c r="B137" s="145" t="s">
        <v>17</v>
      </c>
      <c r="C137" s="91" t="s">
        <v>3</v>
      </c>
      <c r="D137" s="135">
        <v>0</v>
      </c>
      <c r="E137" s="135">
        <v>4000</v>
      </c>
      <c r="F137" s="135"/>
      <c r="G137" s="135">
        <v>0</v>
      </c>
      <c r="H137" s="135">
        <v>0</v>
      </c>
      <c r="I137" s="135"/>
      <c r="J137" s="135"/>
      <c r="K137" s="154">
        <v>3792.5</v>
      </c>
      <c r="L137" s="154">
        <v>207.5</v>
      </c>
      <c r="M137" s="154">
        <v>0</v>
      </c>
      <c r="N137" s="154">
        <v>0</v>
      </c>
      <c r="O137" s="154">
        <v>0</v>
      </c>
      <c r="P137" s="154">
        <v>0</v>
      </c>
      <c r="Q137" s="154">
        <v>0</v>
      </c>
      <c r="R137" s="154">
        <v>0</v>
      </c>
      <c r="S137" s="154">
        <v>0</v>
      </c>
      <c r="T137" s="154">
        <v>0</v>
      </c>
      <c r="U137" s="154">
        <v>0</v>
      </c>
      <c r="V137" s="154">
        <v>0</v>
      </c>
      <c r="W137" s="154">
        <v>0</v>
      </c>
      <c r="X137" s="135">
        <v>0</v>
      </c>
      <c r="Y137" s="135">
        <v>0</v>
      </c>
      <c r="Z137" s="135">
        <v>0</v>
      </c>
      <c r="AA137" s="135"/>
      <c r="AB137" s="135"/>
      <c r="AC137" s="135"/>
      <c r="AD137" s="135"/>
      <c r="AE137" s="78"/>
      <c r="AF137" s="78"/>
      <c r="AG137" s="26"/>
    </row>
    <row r="138" spans="1:33" ht="52.2" customHeight="1" x14ac:dyDescent="0.3">
      <c r="A138" s="7"/>
      <c r="B138" s="112"/>
      <c r="C138" s="170" t="s">
        <v>270</v>
      </c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67"/>
      <c r="AF138" s="44"/>
      <c r="AG138" s="11"/>
    </row>
    <row r="139" spans="1:33" ht="67.95" customHeight="1" x14ac:dyDescent="0.25">
      <c r="A139" s="126"/>
      <c r="B139" s="111" t="s">
        <v>44</v>
      </c>
      <c r="C139" s="111"/>
      <c r="D139" s="127">
        <f>D140+D141+D142+D143+D144+D145+D146+D147+D148+D149</f>
        <v>0</v>
      </c>
      <c r="E139" s="127">
        <f>E140+E141+E142+E143+E144+E145+E146+E147+E148+E149</f>
        <v>769534.39999999991</v>
      </c>
      <c r="F139" s="127">
        <f>F140+F141+F142+F143+F144+F145+F146+F147+F148+F149</f>
        <v>4826.8999999999996</v>
      </c>
      <c r="G139" s="127">
        <f t="shared" ref="G139:Z139" si="95">G140+G141+G142+G143+G144+G145+G146+G147+G148+G149</f>
        <v>0</v>
      </c>
      <c r="H139" s="127">
        <f t="shared" si="95"/>
        <v>0</v>
      </c>
      <c r="I139" s="127">
        <f t="shared" si="95"/>
        <v>0</v>
      </c>
      <c r="J139" s="127">
        <f t="shared" si="95"/>
        <v>0</v>
      </c>
      <c r="K139" s="127">
        <f t="shared" si="95"/>
        <v>769534.39999999991</v>
      </c>
      <c r="L139" s="127">
        <f t="shared" si="95"/>
        <v>4826.8999999999996</v>
      </c>
      <c r="M139" s="127">
        <f t="shared" si="95"/>
        <v>0</v>
      </c>
      <c r="N139" s="127">
        <f t="shared" si="95"/>
        <v>0</v>
      </c>
      <c r="O139" s="127">
        <f t="shared" si="95"/>
        <v>0</v>
      </c>
      <c r="P139" s="127">
        <f t="shared" si="95"/>
        <v>0</v>
      </c>
      <c r="Q139" s="127">
        <f t="shared" si="95"/>
        <v>490098.266</v>
      </c>
      <c r="R139" s="127">
        <f t="shared" si="95"/>
        <v>4826.8999999999996</v>
      </c>
      <c r="S139" s="127">
        <f t="shared" si="95"/>
        <v>0</v>
      </c>
      <c r="T139" s="127">
        <f t="shared" si="95"/>
        <v>0</v>
      </c>
      <c r="U139" s="127">
        <f t="shared" si="95"/>
        <v>0</v>
      </c>
      <c r="V139" s="127">
        <f t="shared" si="95"/>
        <v>0</v>
      </c>
      <c r="W139" s="127">
        <f t="shared" si="95"/>
        <v>490098.266</v>
      </c>
      <c r="X139" s="127">
        <f t="shared" si="95"/>
        <v>4826.8999999999996</v>
      </c>
      <c r="Y139" s="127">
        <f t="shared" si="95"/>
        <v>0</v>
      </c>
      <c r="Z139" s="127">
        <f t="shared" si="95"/>
        <v>0</v>
      </c>
      <c r="AA139" s="68"/>
      <c r="AB139" s="68"/>
      <c r="AC139" s="68"/>
      <c r="AD139" s="68"/>
      <c r="AE139" s="69"/>
      <c r="AF139" s="128"/>
      <c r="AG139" s="30"/>
    </row>
    <row r="140" spans="1:33" ht="386.4" customHeight="1" x14ac:dyDescent="0.3">
      <c r="A140" s="52" t="s">
        <v>58</v>
      </c>
      <c r="B140" s="158" t="s">
        <v>182</v>
      </c>
      <c r="C140" s="158" t="s">
        <v>184</v>
      </c>
      <c r="D140" s="124">
        <v>0</v>
      </c>
      <c r="E140" s="124">
        <v>579055.69999999995</v>
      </c>
      <c r="F140" s="124">
        <v>0</v>
      </c>
      <c r="G140" s="124">
        <v>0</v>
      </c>
      <c r="H140" s="124">
        <v>0</v>
      </c>
      <c r="I140" s="124">
        <v>0</v>
      </c>
      <c r="J140" s="124">
        <v>0</v>
      </c>
      <c r="K140" s="124">
        <v>579055.69999999995</v>
      </c>
      <c r="L140" s="124">
        <v>0</v>
      </c>
      <c r="M140" s="124">
        <v>0</v>
      </c>
      <c r="N140" s="124">
        <v>0</v>
      </c>
      <c r="O140" s="124">
        <v>0</v>
      </c>
      <c r="P140" s="124">
        <v>0</v>
      </c>
      <c r="Q140" s="124">
        <v>377175.076</v>
      </c>
      <c r="R140" s="124">
        <v>0</v>
      </c>
      <c r="S140" s="124">
        <v>0</v>
      </c>
      <c r="T140" s="124">
        <v>0</v>
      </c>
      <c r="U140" s="124">
        <v>0</v>
      </c>
      <c r="V140" s="124">
        <v>0</v>
      </c>
      <c r="W140" s="124">
        <v>377175.076</v>
      </c>
      <c r="X140" s="124">
        <v>0</v>
      </c>
      <c r="Y140" s="124">
        <v>0</v>
      </c>
      <c r="Z140" s="124">
        <v>0</v>
      </c>
      <c r="AA140" s="83" t="s">
        <v>277</v>
      </c>
      <c r="AB140" s="154" t="s">
        <v>192</v>
      </c>
      <c r="AC140" s="154">
        <v>100</v>
      </c>
      <c r="AD140" s="154"/>
      <c r="AE140" s="123" t="s">
        <v>273</v>
      </c>
      <c r="AF140" s="118" t="s">
        <v>272</v>
      </c>
      <c r="AG140" s="9"/>
    </row>
    <row r="141" spans="1:33" ht="283.2" customHeight="1" x14ac:dyDescent="0.35">
      <c r="A141" s="52" t="s">
        <v>50</v>
      </c>
      <c r="B141" s="83" t="s">
        <v>183</v>
      </c>
      <c r="C141" s="158" t="s">
        <v>184</v>
      </c>
      <c r="D141" s="124">
        <v>0</v>
      </c>
      <c r="E141" s="124">
        <v>900</v>
      </c>
      <c r="F141" s="124">
        <v>0</v>
      </c>
      <c r="G141" s="124">
        <v>0</v>
      </c>
      <c r="H141" s="124">
        <v>0</v>
      </c>
      <c r="I141" s="124">
        <v>0</v>
      </c>
      <c r="J141" s="124">
        <v>0</v>
      </c>
      <c r="K141" s="124">
        <v>900</v>
      </c>
      <c r="L141" s="124">
        <v>0</v>
      </c>
      <c r="M141" s="124">
        <v>0</v>
      </c>
      <c r="N141" s="124">
        <v>0</v>
      </c>
      <c r="O141" s="124">
        <v>0</v>
      </c>
      <c r="P141" s="124">
        <v>0</v>
      </c>
      <c r="Q141" s="124">
        <v>899.82</v>
      </c>
      <c r="R141" s="124">
        <v>0</v>
      </c>
      <c r="S141" s="124">
        <v>0</v>
      </c>
      <c r="T141" s="124">
        <v>0</v>
      </c>
      <c r="U141" s="124">
        <v>0</v>
      </c>
      <c r="V141" s="124">
        <v>0</v>
      </c>
      <c r="W141" s="124">
        <v>899.82</v>
      </c>
      <c r="X141" s="124">
        <v>0</v>
      </c>
      <c r="Y141" s="124">
        <v>0</v>
      </c>
      <c r="Z141" s="124">
        <v>0</v>
      </c>
      <c r="AA141" s="83" t="s">
        <v>193</v>
      </c>
      <c r="AB141" s="154" t="s">
        <v>194</v>
      </c>
      <c r="AC141" s="154" t="s">
        <v>195</v>
      </c>
      <c r="AD141" s="154"/>
      <c r="AE141" s="123" t="s">
        <v>273</v>
      </c>
      <c r="AF141" s="120"/>
      <c r="AG141" s="9"/>
    </row>
    <row r="142" spans="1:33" ht="176.4" customHeight="1" x14ac:dyDescent="0.25">
      <c r="A142" s="52" t="s">
        <v>51</v>
      </c>
      <c r="B142" s="158" t="s">
        <v>185</v>
      </c>
      <c r="C142" s="158" t="s">
        <v>184</v>
      </c>
      <c r="D142" s="124">
        <v>0</v>
      </c>
      <c r="E142" s="124">
        <v>25862.7</v>
      </c>
      <c r="F142" s="124">
        <v>2808.5</v>
      </c>
      <c r="G142" s="124">
        <v>0</v>
      </c>
      <c r="H142" s="124">
        <v>0</v>
      </c>
      <c r="I142" s="124">
        <f>SUM(I143:I146)</f>
        <v>0</v>
      </c>
      <c r="J142" s="124">
        <v>0</v>
      </c>
      <c r="K142" s="124">
        <v>25862.7</v>
      </c>
      <c r="L142" s="124">
        <v>2808.5</v>
      </c>
      <c r="M142" s="124">
        <v>0</v>
      </c>
      <c r="N142" s="124">
        <v>0</v>
      </c>
      <c r="O142" s="124">
        <v>0</v>
      </c>
      <c r="P142" s="124">
        <v>0</v>
      </c>
      <c r="Q142" s="124">
        <v>15619.39</v>
      </c>
      <c r="R142" s="124">
        <v>2808.5</v>
      </c>
      <c r="S142" s="124">
        <v>0</v>
      </c>
      <c r="T142" s="124">
        <v>0</v>
      </c>
      <c r="U142" s="124">
        <v>0</v>
      </c>
      <c r="V142" s="124">
        <v>0</v>
      </c>
      <c r="W142" s="124">
        <v>15619.39</v>
      </c>
      <c r="X142" s="124">
        <v>2808.5</v>
      </c>
      <c r="Y142" s="124">
        <v>0</v>
      </c>
      <c r="Z142" s="124">
        <v>0</v>
      </c>
      <c r="AA142" s="83" t="s">
        <v>196</v>
      </c>
      <c r="AB142" s="154" t="s">
        <v>197</v>
      </c>
      <c r="AC142" s="154">
        <v>20</v>
      </c>
      <c r="AD142" s="154"/>
      <c r="AE142" s="123" t="s">
        <v>273</v>
      </c>
      <c r="AF142" s="119"/>
      <c r="AG142" s="10"/>
    </row>
    <row r="143" spans="1:33" ht="196.8" customHeight="1" x14ac:dyDescent="0.25">
      <c r="A143" s="52" t="s">
        <v>53</v>
      </c>
      <c r="B143" s="83" t="s">
        <v>186</v>
      </c>
      <c r="C143" s="158" t="s">
        <v>184</v>
      </c>
      <c r="D143" s="124">
        <v>0</v>
      </c>
      <c r="E143" s="124">
        <v>180</v>
      </c>
      <c r="F143" s="124">
        <v>0</v>
      </c>
      <c r="G143" s="124">
        <v>0</v>
      </c>
      <c r="H143" s="124">
        <v>0</v>
      </c>
      <c r="I143" s="124">
        <v>0</v>
      </c>
      <c r="J143" s="124">
        <v>0</v>
      </c>
      <c r="K143" s="124">
        <v>180</v>
      </c>
      <c r="L143" s="124">
        <v>0</v>
      </c>
      <c r="M143" s="124">
        <v>0</v>
      </c>
      <c r="N143" s="124">
        <v>0</v>
      </c>
      <c r="O143" s="124">
        <v>0</v>
      </c>
      <c r="P143" s="124">
        <v>0</v>
      </c>
      <c r="Q143" s="124">
        <v>0</v>
      </c>
      <c r="R143" s="124">
        <v>0</v>
      </c>
      <c r="S143" s="124">
        <v>0</v>
      </c>
      <c r="T143" s="124">
        <v>0</v>
      </c>
      <c r="U143" s="124">
        <v>0</v>
      </c>
      <c r="V143" s="124">
        <v>0</v>
      </c>
      <c r="W143" s="124">
        <v>0</v>
      </c>
      <c r="X143" s="124">
        <v>0</v>
      </c>
      <c r="Y143" s="124">
        <v>0</v>
      </c>
      <c r="Z143" s="124">
        <v>0</v>
      </c>
      <c r="AA143" s="83" t="s">
        <v>198</v>
      </c>
      <c r="AB143" s="154" t="s">
        <v>197</v>
      </c>
      <c r="AC143" s="76">
        <v>40</v>
      </c>
      <c r="AD143" s="76">
        <v>0</v>
      </c>
      <c r="AE143" s="123" t="s">
        <v>273</v>
      </c>
      <c r="AF143" s="119"/>
      <c r="AG143" s="12"/>
    </row>
    <row r="144" spans="1:33" ht="149.4" customHeight="1" x14ac:dyDescent="0.25">
      <c r="A144" s="52" t="s">
        <v>55</v>
      </c>
      <c r="B144" s="83" t="s">
        <v>187</v>
      </c>
      <c r="C144" s="158" t="s">
        <v>184</v>
      </c>
      <c r="D144" s="124">
        <v>0</v>
      </c>
      <c r="E144" s="124">
        <v>123086.7</v>
      </c>
      <c r="F144" s="124">
        <v>2018.4</v>
      </c>
      <c r="G144" s="124">
        <v>0</v>
      </c>
      <c r="H144" s="124">
        <v>0</v>
      </c>
      <c r="I144" s="124">
        <v>0</v>
      </c>
      <c r="J144" s="124">
        <v>0</v>
      </c>
      <c r="K144" s="124">
        <v>123086.7</v>
      </c>
      <c r="L144" s="124">
        <v>2018.4</v>
      </c>
      <c r="M144" s="124">
        <v>0</v>
      </c>
      <c r="N144" s="124">
        <v>0</v>
      </c>
      <c r="O144" s="124">
        <v>0</v>
      </c>
      <c r="P144" s="124">
        <v>0</v>
      </c>
      <c r="Q144" s="124">
        <v>82014.070000000007</v>
      </c>
      <c r="R144" s="124">
        <v>2018.4</v>
      </c>
      <c r="S144" s="124">
        <v>0</v>
      </c>
      <c r="T144" s="124">
        <v>0</v>
      </c>
      <c r="U144" s="124">
        <v>0</v>
      </c>
      <c r="V144" s="124">
        <v>0</v>
      </c>
      <c r="W144" s="124">
        <v>82014.070000000007</v>
      </c>
      <c r="X144" s="124">
        <v>2018.4</v>
      </c>
      <c r="Y144" s="124">
        <v>0</v>
      </c>
      <c r="Z144" s="124">
        <v>0</v>
      </c>
      <c r="AA144" s="159" t="s">
        <v>288</v>
      </c>
      <c r="AB144" s="76" t="s">
        <v>199</v>
      </c>
      <c r="AC144" s="76" t="s">
        <v>199</v>
      </c>
      <c r="AD144" s="76" t="s">
        <v>199</v>
      </c>
      <c r="AE144" s="123" t="s">
        <v>273</v>
      </c>
      <c r="AF144" s="121"/>
      <c r="AG144" s="26"/>
    </row>
    <row r="145" spans="1:33" ht="270.60000000000002" customHeight="1" x14ac:dyDescent="0.25">
      <c r="A145" s="52" t="s">
        <v>95</v>
      </c>
      <c r="B145" s="83" t="s">
        <v>188</v>
      </c>
      <c r="C145" s="145" t="s">
        <v>184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  <c r="I145" s="124">
        <v>0</v>
      </c>
      <c r="J145" s="124">
        <v>0</v>
      </c>
      <c r="K145" s="124">
        <v>0</v>
      </c>
      <c r="L145" s="124">
        <v>0</v>
      </c>
      <c r="M145" s="124">
        <v>0</v>
      </c>
      <c r="N145" s="124">
        <v>0</v>
      </c>
      <c r="O145" s="124">
        <v>0</v>
      </c>
      <c r="P145" s="124">
        <v>0</v>
      </c>
      <c r="Q145" s="124">
        <v>0</v>
      </c>
      <c r="R145" s="124">
        <v>0</v>
      </c>
      <c r="S145" s="124">
        <v>0</v>
      </c>
      <c r="T145" s="124">
        <v>0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  <c r="Z145" s="124">
        <v>0</v>
      </c>
      <c r="AA145" s="145" t="s">
        <v>272</v>
      </c>
      <c r="AB145" s="135" t="s">
        <v>272</v>
      </c>
      <c r="AC145" s="135" t="s">
        <v>272</v>
      </c>
      <c r="AD145" s="135" t="s">
        <v>272</v>
      </c>
      <c r="AE145" s="123" t="s">
        <v>286</v>
      </c>
      <c r="AF145" s="121"/>
      <c r="AG145" s="26"/>
    </row>
    <row r="146" spans="1:33" ht="405" customHeight="1" x14ac:dyDescent="0.25">
      <c r="A146" s="52" t="s">
        <v>100</v>
      </c>
      <c r="B146" s="83" t="s">
        <v>189</v>
      </c>
      <c r="C146" s="158" t="s">
        <v>184</v>
      </c>
      <c r="D146" s="124">
        <v>0</v>
      </c>
      <c r="E146" s="124">
        <v>13217.3</v>
      </c>
      <c r="F146" s="124">
        <v>0</v>
      </c>
      <c r="G146" s="124">
        <v>0</v>
      </c>
      <c r="H146" s="124">
        <v>0</v>
      </c>
      <c r="I146" s="124">
        <v>0</v>
      </c>
      <c r="J146" s="124">
        <v>0</v>
      </c>
      <c r="K146" s="124">
        <v>13217.3</v>
      </c>
      <c r="L146" s="124">
        <v>0</v>
      </c>
      <c r="M146" s="124">
        <v>0</v>
      </c>
      <c r="N146" s="124">
        <v>0</v>
      </c>
      <c r="O146" s="124">
        <v>0</v>
      </c>
      <c r="P146" s="124">
        <v>0</v>
      </c>
      <c r="Q146" s="124">
        <v>1819.96</v>
      </c>
      <c r="R146" s="124">
        <v>0</v>
      </c>
      <c r="S146" s="124">
        <v>0</v>
      </c>
      <c r="T146" s="124">
        <v>0</v>
      </c>
      <c r="U146" s="124">
        <v>0</v>
      </c>
      <c r="V146" s="124">
        <v>0</v>
      </c>
      <c r="W146" s="124">
        <v>1819.96</v>
      </c>
      <c r="X146" s="124">
        <v>0</v>
      </c>
      <c r="Y146" s="124">
        <v>0</v>
      </c>
      <c r="Z146" s="124">
        <v>0</v>
      </c>
      <c r="AA146" s="121" t="s">
        <v>289</v>
      </c>
      <c r="AB146" s="154" t="s">
        <v>197</v>
      </c>
      <c r="AC146" s="154">
        <v>20407</v>
      </c>
      <c r="AD146" s="154">
        <v>0</v>
      </c>
      <c r="AE146" s="123" t="s">
        <v>273</v>
      </c>
      <c r="AF146" s="121"/>
      <c r="AG146" s="26"/>
    </row>
    <row r="147" spans="1:33" ht="160.19999999999999" customHeight="1" x14ac:dyDescent="0.35">
      <c r="A147" s="52" t="s">
        <v>190</v>
      </c>
      <c r="B147" s="83" t="s">
        <v>191</v>
      </c>
      <c r="C147" s="158" t="s">
        <v>184</v>
      </c>
      <c r="D147" s="124">
        <v>0</v>
      </c>
      <c r="E147" s="124">
        <v>13503</v>
      </c>
      <c r="F147" s="124">
        <v>0</v>
      </c>
      <c r="G147" s="124">
        <v>0</v>
      </c>
      <c r="H147" s="124">
        <v>0</v>
      </c>
      <c r="I147" s="124">
        <v>0</v>
      </c>
      <c r="J147" s="124">
        <v>0</v>
      </c>
      <c r="K147" s="124">
        <v>13503</v>
      </c>
      <c r="L147" s="124">
        <v>0</v>
      </c>
      <c r="M147" s="124">
        <v>0</v>
      </c>
      <c r="N147" s="124">
        <v>0</v>
      </c>
      <c r="O147" s="124">
        <v>0</v>
      </c>
      <c r="P147" s="124">
        <v>0</v>
      </c>
      <c r="Q147" s="124">
        <v>9850.9699999999993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4">
        <v>9850.9699999999993</v>
      </c>
      <c r="X147" s="124">
        <v>0</v>
      </c>
      <c r="Y147" s="124">
        <v>0</v>
      </c>
      <c r="Z147" s="124">
        <v>0</v>
      </c>
      <c r="AA147" s="121" t="s">
        <v>291</v>
      </c>
      <c r="AB147" s="154" t="s">
        <v>290</v>
      </c>
      <c r="AC147" s="154">
        <v>14500</v>
      </c>
      <c r="AD147" s="154">
        <v>0</v>
      </c>
      <c r="AE147" s="123" t="s">
        <v>273</v>
      </c>
      <c r="AF147" s="122"/>
      <c r="AG147" s="5"/>
    </row>
    <row r="148" spans="1:33" ht="286.95" customHeight="1" x14ac:dyDescent="0.25">
      <c r="A148" s="52" t="s">
        <v>281</v>
      </c>
      <c r="B148" s="83" t="s">
        <v>282</v>
      </c>
      <c r="C148" s="83" t="s">
        <v>184</v>
      </c>
      <c r="D148" s="125">
        <v>0</v>
      </c>
      <c r="E148" s="125">
        <v>0</v>
      </c>
      <c r="F148" s="125">
        <v>0</v>
      </c>
      <c r="G148" s="125">
        <v>0</v>
      </c>
      <c r="H148" s="125">
        <v>0</v>
      </c>
      <c r="I148" s="125">
        <v>0</v>
      </c>
      <c r="J148" s="125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5">
        <v>0</v>
      </c>
      <c r="Y148" s="125">
        <v>0</v>
      </c>
      <c r="Z148" s="125">
        <v>0</v>
      </c>
      <c r="AA148" s="31" t="s">
        <v>272</v>
      </c>
      <c r="AB148" s="64" t="s">
        <v>272</v>
      </c>
      <c r="AC148" s="64" t="s">
        <v>272</v>
      </c>
      <c r="AD148" s="64" t="s">
        <v>272</v>
      </c>
      <c r="AE148" s="123" t="s">
        <v>286</v>
      </c>
      <c r="AF148" s="31"/>
      <c r="AG148" s="26"/>
    </row>
    <row r="149" spans="1:33" ht="409.6" customHeight="1" x14ac:dyDescent="0.3">
      <c r="A149" s="217" t="s">
        <v>292</v>
      </c>
      <c r="B149" s="153" t="s">
        <v>285</v>
      </c>
      <c r="C149" s="83" t="s">
        <v>184</v>
      </c>
      <c r="D149" s="125">
        <v>0</v>
      </c>
      <c r="E149" s="125">
        <v>13729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13729</v>
      </c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5">
        <v>2718.98</v>
      </c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2718.98</v>
      </c>
      <c r="X149" s="125">
        <v>0</v>
      </c>
      <c r="Y149" s="125">
        <v>0</v>
      </c>
      <c r="Z149" s="125">
        <v>0</v>
      </c>
      <c r="AA149" s="31" t="s">
        <v>293</v>
      </c>
      <c r="AB149" s="64" t="s">
        <v>197</v>
      </c>
      <c r="AC149" s="64">
        <v>7</v>
      </c>
      <c r="AD149" s="64">
        <v>0</v>
      </c>
      <c r="AE149" s="123" t="s">
        <v>273</v>
      </c>
      <c r="AF149" s="31"/>
      <c r="AG149" s="9"/>
    </row>
    <row r="150" spans="1:33" ht="20.25" hidden="1" customHeight="1" x14ac:dyDescent="0.3">
      <c r="A150" s="133"/>
      <c r="B150" s="187" t="s">
        <v>201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9"/>
      <c r="AG150" s="11"/>
    </row>
    <row r="151" spans="1:33" ht="87" hidden="1" x14ac:dyDescent="0.3">
      <c r="A151" s="7"/>
      <c r="B151" s="113" t="s">
        <v>43</v>
      </c>
      <c r="C151" s="107"/>
      <c r="D151" s="68">
        <f>D152+D153+D154+D156</f>
        <v>61427.4</v>
      </c>
      <c r="E151" s="68">
        <f t="shared" ref="E151:Z151" si="96">E152+E153+E154+E156</f>
        <v>114729.8</v>
      </c>
      <c r="F151" s="68">
        <f t="shared" si="96"/>
        <v>0</v>
      </c>
      <c r="G151" s="68">
        <f t="shared" si="96"/>
        <v>0</v>
      </c>
      <c r="H151" s="68">
        <f t="shared" si="96"/>
        <v>0</v>
      </c>
      <c r="I151" s="68">
        <f t="shared" si="96"/>
        <v>428112.1</v>
      </c>
      <c r="J151" s="68">
        <f t="shared" si="96"/>
        <v>0</v>
      </c>
      <c r="K151" s="68">
        <f t="shared" si="96"/>
        <v>85702.7</v>
      </c>
      <c r="L151" s="68">
        <f t="shared" si="96"/>
        <v>14747.3</v>
      </c>
      <c r="M151" s="68">
        <f t="shared" si="96"/>
        <v>0</v>
      </c>
      <c r="N151" s="68">
        <f t="shared" si="96"/>
        <v>0</v>
      </c>
      <c r="O151" s="68">
        <f t="shared" si="96"/>
        <v>0</v>
      </c>
      <c r="P151" s="68">
        <f t="shared" si="96"/>
        <v>0</v>
      </c>
      <c r="Q151" s="68">
        <f t="shared" si="96"/>
        <v>1964.7</v>
      </c>
      <c r="R151" s="68">
        <f t="shared" si="96"/>
        <v>0</v>
      </c>
      <c r="S151" s="68">
        <f t="shared" si="96"/>
        <v>0</v>
      </c>
      <c r="T151" s="68">
        <f t="shared" si="96"/>
        <v>0</v>
      </c>
      <c r="U151" s="68">
        <f t="shared" si="96"/>
        <v>0</v>
      </c>
      <c r="V151" s="68">
        <f t="shared" si="96"/>
        <v>0</v>
      </c>
      <c r="W151" s="68">
        <f t="shared" si="96"/>
        <v>66272</v>
      </c>
      <c r="X151" s="68">
        <f t="shared" si="96"/>
        <v>0</v>
      </c>
      <c r="Y151" s="68">
        <f t="shared" si="96"/>
        <v>0</v>
      </c>
      <c r="Z151" s="68">
        <f t="shared" si="96"/>
        <v>0</v>
      </c>
      <c r="AA151" s="68"/>
      <c r="AB151" s="68"/>
      <c r="AC151" s="68"/>
      <c r="AD151" s="76"/>
      <c r="AE151" s="85"/>
      <c r="AF151" s="85"/>
      <c r="AG151" s="11"/>
    </row>
    <row r="152" spans="1:33" ht="297.75" hidden="1" customHeight="1" x14ac:dyDescent="0.25">
      <c r="A152" s="29" t="s">
        <v>9</v>
      </c>
      <c r="B152" s="83" t="s">
        <v>10</v>
      </c>
      <c r="C152" s="145" t="s">
        <v>203</v>
      </c>
      <c r="D152" s="135">
        <v>0</v>
      </c>
      <c r="E152" s="135">
        <v>63799</v>
      </c>
      <c r="F152" s="135"/>
      <c r="G152" s="135">
        <v>0</v>
      </c>
      <c r="H152" s="135">
        <v>0</v>
      </c>
      <c r="I152" s="135">
        <v>0</v>
      </c>
      <c r="J152" s="135">
        <v>0</v>
      </c>
      <c r="K152" s="154">
        <v>0</v>
      </c>
      <c r="L152" s="154">
        <v>0</v>
      </c>
      <c r="M152" s="154">
        <v>0</v>
      </c>
      <c r="N152" s="154">
        <v>0</v>
      </c>
      <c r="O152" s="154">
        <v>0</v>
      </c>
      <c r="P152" s="154">
        <v>0</v>
      </c>
      <c r="Q152" s="154">
        <v>0</v>
      </c>
      <c r="R152" s="154">
        <v>0</v>
      </c>
      <c r="S152" s="154">
        <v>0</v>
      </c>
      <c r="T152" s="154">
        <v>0</v>
      </c>
      <c r="U152" s="154">
        <v>0</v>
      </c>
      <c r="V152" s="154">
        <v>0</v>
      </c>
      <c r="W152" s="154">
        <v>66272</v>
      </c>
      <c r="X152" s="135"/>
      <c r="Y152" s="135">
        <v>0</v>
      </c>
      <c r="Z152" s="135">
        <v>0</v>
      </c>
      <c r="AA152" s="135"/>
      <c r="AB152" s="135"/>
      <c r="AC152" s="135"/>
      <c r="AD152" s="135"/>
      <c r="AE152" s="85"/>
      <c r="AF152" s="85"/>
      <c r="AG152" s="26"/>
    </row>
    <row r="153" spans="1:33" ht="141" hidden="1" customHeight="1" x14ac:dyDescent="0.25">
      <c r="A153" s="29" t="s">
        <v>264</v>
      </c>
      <c r="B153" s="83" t="s">
        <v>204</v>
      </c>
      <c r="C153" s="145" t="s">
        <v>203</v>
      </c>
      <c r="D153" s="135">
        <v>61427.4</v>
      </c>
      <c r="E153" s="135">
        <v>38757.1</v>
      </c>
      <c r="F153" s="135">
        <v>0</v>
      </c>
      <c r="G153" s="135">
        <v>0</v>
      </c>
      <c r="H153" s="135">
        <v>0</v>
      </c>
      <c r="I153" s="135">
        <v>428112.1</v>
      </c>
      <c r="J153" s="135">
        <v>0</v>
      </c>
      <c r="K153" s="154">
        <v>81194.5</v>
      </c>
      <c r="L153" s="154">
        <v>0</v>
      </c>
      <c r="M153" s="154">
        <v>0</v>
      </c>
      <c r="N153" s="154">
        <v>0</v>
      </c>
      <c r="O153" s="154">
        <v>0</v>
      </c>
      <c r="P153" s="154">
        <v>0</v>
      </c>
      <c r="Q153" s="154">
        <v>0</v>
      </c>
      <c r="R153" s="154">
        <v>0</v>
      </c>
      <c r="S153" s="154">
        <v>0</v>
      </c>
      <c r="T153" s="154">
        <v>0</v>
      </c>
      <c r="U153" s="154">
        <v>0</v>
      </c>
      <c r="V153" s="154">
        <v>0</v>
      </c>
      <c r="W153" s="154">
        <v>0</v>
      </c>
      <c r="X153" s="135">
        <v>0</v>
      </c>
      <c r="Y153" s="135">
        <v>0</v>
      </c>
      <c r="Z153" s="135">
        <v>0</v>
      </c>
      <c r="AA153" s="83" t="s">
        <v>205</v>
      </c>
      <c r="AB153" s="135" t="s">
        <v>206</v>
      </c>
      <c r="AC153" s="135">
        <v>165</v>
      </c>
      <c r="AD153" s="135"/>
      <c r="AE153" s="85"/>
      <c r="AF153" s="152"/>
      <c r="AG153" s="26"/>
    </row>
    <row r="154" spans="1:33" ht="58.5" hidden="1" customHeight="1" x14ac:dyDescent="0.25">
      <c r="A154" s="29" t="s">
        <v>265</v>
      </c>
      <c r="B154" s="83" t="s">
        <v>207</v>
      </c>
      <c r="C154" s="83"/>
      <c r="D154" s="64">
        <f>D155</f>
        <v>0</v>
      </c>
      <c r="E154" s="64">
        <f t="shared" ref="E154:Z154" si="97">E155</f>
        <v>4283.3999999999996</v>
      </c>
      <c r="F154" s="64">
        <f t="shared" si="97"/>
        <v>0</v>
      </c>
      <c r="G154" s="64">
        <f t="shared" si="97"/>
        <v>0</v>
      </c>
      <c r="H154" s="64">
        <f t="shared" si="97"/>
        <v>0</v>
      </c>
      <c r="I154" s="64">
        <f t="shared" si="97"/>
        <v>0</v>
      </c>
      <c r="J154" s="64">
        <f t="shared" si="97"/>
        <v>0</v>
      </c>
      <c r="K154" s="64">
        <f t="shared" si="97"/>
        <v>0</v>
      </c>
      <c r="L154" s="64">
        <f t="shared" si="97"/>
        <v>9167.9</v>
      </c>
      <c r="M154" s="64">
        <f t="shared" si="97"/>
        <v>0</v>
      </c>
      <c r="N154" s="64">
        <f t="shared" si="97"/>
        <v>0</v>
      </c>
      <c r="O154" s="64">
        <f t="shared" si="97"/>
        <v>0</v>
      </c>
      <c r="P154" s="64">
        <f t="shared" si="97"/>
        <v>0</v>
      </c>
      <c r="Q154" s="64">
        <f t="shared" si="97"/>
        <v>0</v>
      </c>
      <c r="R154" s="64">
        <f t="shared" si="97"/>
        <v>0</v>
      </c>
      <c r="S154" s="64">
        <f t="shared" si="97"/>
        <v>0</v>
      </c>
      <c r="T154" s="64">
        <f t="shared" si="97"/>
        <v>0</v>
      </c>
      <c r="U154" s="64">
        <f t="shared" si="97"/>
        <v>0</v>
      </c>
      <c r="V154" s="64">
        <f t="shared" si="97"/>
        <v>0</v>
      </c>
      <c r="W154" s="64">
        <f t="shared" si="97"/>
        <v>0</v>
      </c>
      <c r="X154" s="64">
        <f t="shared" si="97"/>
        <v>0</v>
      </c>
      <c r="Y154" s="64">
        <f t="shared" si="97"/>
        <v>0</v>
      </c>
      <c r="Z154" s="64">
        <f t="shared" si="97"/>
        <v>0</v>
      </c>
      <c r="AA154" s="135"/>
      <c r="AB154" s="135"/>
      <c r="AC154" s="135"/>
      <c r="AD154" s="150"/>
      <c r="AE154" s="85"/>
      <c r="AF154" s="152"/>
      <c r="AG154" s="23"/>
    </row>
    <row r="155" spans="1:33" ht="278.39999999999998" hidden="1" x14ac:dyDescent="0.25">
      <c r="A155" s="29" t="s">
        <v>266</v>
      </c>
      <c r="B155" s="83" t="s">
        <v>208</v>
      </c>
      <c r="C155" s="145" t="s">
        <v>203</v>
      </c>
      <c r="D155" s="64">
        <v>0</v>
      </c>
      <c r="E155" s="64">
        <v>4283.3999999999996</v>
      </c>
      <c r="F155" s="64">
        <v>0</v>
      </c>
      <c r="G155" s="64">
        <v>0</v>
      </c>
      <c r="H155" s="64">
        <v>0</v>
      </c>
      <c r="I155" s="135">
        <v>0</v>
      </c>
      <c r="J155" s="135">
        <v>0</v>
      </c>
      <c r="K155" s="154">
        <v>0</v>
      </c>
      <c r="L155" s="154">
        <v>9167.9</v>
      </c>
      <c r="M155" s="154">
        <v>0</v>
      </c>
      <c r="N155" s="154">
        <v>0</v>
      </c>
      <c r="O155" s="154">
        <v>0</v>
      </c>
      <c r="P155" s="154">
        <v>0</v>
      </c>
      <c r="Q155" s="154">
        <v>0</v>
      </c>
      <c r="R155" s="154">
        <v>0</v>
      </c>
      <c r="S155" s="154">
        <v>0</v>
      </c>
      <c r="T155" s="154">
        <v>0</v>
      </c>
      <c r="U155" s="154">
        <v>0</v>
      </c>
      <c r="V155" s="154">
        <v>0</v>
      </c>
      <c r="W155" s="154">
        <v>0</v>
      </c>
      <c r="X155" s="135">
        <v>0</v>
      </c>
      <c r="Y155" s="135">
        <v>0</v>
      </c>
      <c r="Z155" s="135">
        <v>0</v>
      </c>
      <c r="AA155" s="64" t="s">
        <v>209</v>
      </c>
      <c r="AB155" s="64" t="s">
        <v>210</v>
      </c>
      <c r="AC155" s="64">
        <v>25</v>
      </c>
      <c r="AD155" s="64"/>
      <c r="AE155" s="85"/>
      <c r="AF155" s="85"/>
      <c r="AG155" s="24"/>
    </row>
    <row r="156" spans="1:33" ht="76.5" hidden="1" customHeight="1" x14ac:dyDescent="0.25">
      <c r="A156" s="29" t="s">
        <v>267</v>
      </c>
      <c r="B156" s="83" t="s">
        <v>211</v>
      </c>
      <c r="C156" s="145"/>
      <c r="D156" s="64">
        <f>D157+D158</f>
        <v>0</v>
      </c>
      <c r="E156" s="64">
        <f t="shared" ref="E156:Z156" si="98">E157+E158</f>
        <v>7890.3</v>
      </c>
      <c r="F156" s="64">
        <f t="shared" si="98"/>
        <v>0</v>
      </c>
      <c r="G156" s="64">
        <f t="shared" si="98"/>
        <v>0</v>
      </c>
      <c r="H156" s="64">
        <f t="shared" si="98"/>
        <v>0</v>
      </c>
      <c r="I156" s="64">
        <f t="shared" si="98"/>
        <v>0</v>
      </c>
      <c r="J156" s="64">
        <f t="shared" si="98"/>
        <v>0</v>
      </c>
      <c r="K156" s="64">
        <f>K157+K158</f>
        <v>4508.2</v>
      </c>
      <c r="L156" s="64">
        <f>L157+L158</f>
        <v>5579.4</v>
      </c>
      <c r="M156" s="64">
        <f t="shared" si="98"/>
        <v>0</v>
      </c>
      <c r="N156" s="64">
        <f t="shared" si="98"/>
        <v>0</v>
      </c>
      <c r="O156" s="64">
        <f t="shared" si="98"/>
        <v>0</v>
      </c>
      <c r="P156" s="64">
        <f t="shared" si="98"/>
        <v>0</v>
      </c>
      <c r="Q156" s="64">
        <f t="shared" si="98"/>
        <v>1964.7</v>
      </c>
      <c r="R156" s="64">
        <f t="shared" si="98"/>
        <v>0</v>
      </c>
      <c r="S156" s="64">
        <f t="shared" si="98"/>
        <v>0</v>
      </c>
      <c r="T156" s="64">
        <f t="shared" si="98"/>
        <v>0</v>
      </c>
      <c r="U156" s="64">
        <f t="shared" si="98"/>
        <v>0</v>
      </c>
      <c r="V156" s="64">
        <f t="shared" si="98"/>
        <v>0</v>
      </c>
      <c r="W156" s="64">
        <f t="shared" si="98"/>
        <v>0</v>
      </c>
      <c r="X156" s="64">
        <f t="shared" si="98"/>
        <v>0</v>
      </c>
      <c r="Y156" s="64">
        <f t="shared" si="98"/>
        <v>0</v>
      </c>
      <c r="Z156" s="64">
        <f t="shared" si="98"/>
        <v>0</v>
      </c>
      <c r="AA156" s="135"/>
      <c r="AB156" s="135"/>
      <c r="AC156" s="135"/>
      <c r="AD156" s="135"/>
      <c r="AE156" s="65"/>
      <c r="AF156" s="152"/>
      <c r="AG156" s="26"/>
    </row>
    <row r="157" spans="1:33" ht="377.25" hidden="1" customHeight="1" x14ac:dyDescent="0.25">
      <c r="A157" s="29" t="s">
        <v>268</v>
      </c>
      <c r="B157" s="83" t="s">
        <v>212</v>
      </c>
      <c r="C157" s="145" t="s">
        <v>203</v>
      </c>
      <c r="D157" s="64">
        <v>0</v>
      </c>
      <c r="E157" s="64">
        <v>5090.3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4508.2</v>
      </c>
      <c r="L157" s="64"/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/>
      <c r="Y157" s="64">
        <v>0</v>
      </c>
      <c r="Z157" s="64">
        <v>0</v>
      </c>
      <c r="AA157" s="64" t="s">
        <v>213</v>
      </c>
      <c r="AB157" s="64" t="s">
        <v>214</v>
      </c>
      <c r="AC157" s="64">
        <v>500</v>
      </c>
      <c r="AD157" s="64"/>
      <c r="AE157" s="84"/>
      <c r="AF157" s="152"/>
      <c r="AG157" s="26"/>
    </row>
    <row r="158" spans="1:33" ht="204" hidden="1" x14ac:dyDescent="0.25">
      <c r="A158" s="29" t="s">
        <v>269</v>
      </c>
      <c r="B158" s="83" t="s">
        <v>215</v>
      </c>
      <c r="C158" s="145" t="s">
        <v>203</v>
      </c>
      <c r="D158" s="64">
        <v>0</v>
      </c>
      <c r="E158" s="64">
        <v>2800</v>
      </c>
      <c r="F158" s="64">
        <v>0</v>
      </c>
      <c r="G158" s="64">
        <v>0</v>
      </c>
      <c r="H158" s="64">
        <v>0</v>
      </c>
      <c r="I158" s="135">
        <v>0</v>
      </c>
      <c r="J158" s="135">
        <v>0</v>
      </c>
      <c r="K158" s="154">
        <v>0</v>
      </c>
      <c r="L158" s="154">
        <v>5579.4</v>
      </c>
      <c r="M158" s="154">
        <v>0</v>
      </c>
      <c r="N158" s="154">
        <v>0</v>
      </c>
      <c r="O158" s="154">
        <v>0</v>
      </c>
      <c r="P158" s="154">
        <v>0</v>
      </c>
      <c r="Q158" s="154">
        <v>1964.7</v>
      </c>
      <c r="R158" s="154">
        <v>0</v>
      </c>
      <c r="S158" s="154">
        <v>0</v>
      </c>
      <c r="T158" s="154">
        <v>0</v>
      </c>
      <c r="U158" s="154">
        <v>0</v>
      </c>
      <c r="V158" s="154">
        <v>0</v>
      </c>
      <c r="W158" s="154">
        <v>0</v>
      </c>
      <c r="X158" s="135">
        <v>0</v>
      </c>
      <c r="Y158" s="135">
        <v>0</v>
      </c>
      <c r="Z158" s="135">
        <v>0</v>
      </c>
      <c r="AA158" s="64" t="s">
        <v>216</v>
      </c>
      <c r="AB158" s="64" t="s">
        <v>200</v>
      </c>
      <c r="AC158" s="64">
        <v>1</v>
      </c>
      <c r="AD158" s="64"/>
      <c r="AE158" s="84"/>
      <c r="AF158" s="152"/>
      <c r="AG158" s="26"/>
    </row>
    <row r="159" spans="1:33" ht="31.5" hidden="1" customHeight="1" x14ac:dyDescent="0.25">
      <c r="A159" s="7"/>
      <c r="B159" s="114" t="s">
        <v>217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7"/>
      <c r="AF159" s="88"/>
      <c r="AG159" s="197"/>
    </row>
    <row r="160" spans="1:33" ht="34.799999999999997" hidden="1" x14ac:dyDescent="0.25">
      <c r="A160" s="7"/>
      <c r="B160" s="115" t="s">
        <v>218</v>
      </c>
      <c r="C160" s="116"/>
      <c r="D160" s="89">
        <f>D161</f>
        <v>320000</v>
      </c>
      <c r="E160" s="89">
        <f t="shared" ref="E160:Z160" si="99">E161</f>
        <v>35200.400000000001</v>
      </c>
      <c r="F160" s="89">
        <v>0</v>
      </c>
      <c r="G160" s="89">
        <f t="shared" si="99"/>
        <v>0</v>
      </c>
      <c r="H160" s="89">
        <f t="shared" si="99"/>
        <v>0</v>
      </c>
      <c r="I160" s="89">
        <f t="shared" si="99"/>
        <v>0</v>
      </c>
      <c r="J160" s="89">
        <f t="shared" si="99"/>
        <v>0</v>
      </c>
      <c r="K160" s="89">
        <f t="shared" si="99"/>
        <v>0</v>
      </c>
      <c r="L160" s="89">
        <f t="shared" si="99"/>
        <v>0</v>
      </c>
      <c r="M160" s="89">
        <f t="shared" si="99"/>
        <v>0</v>
      </c>
      <c r="N160" s="89">
        <f t="shared" si="99"/>
        <v>0</v>
      </c>
      <c r="O160" s="89">
        <f t="shared" si="99"/>
        <v>0</v>
      </c>
      <c r="P160" s="89">
        <f t="shared" si="99"/>
        <v>0</v>
      </c>
      <c r="Q160" s="89">
        <f t="shared" si="99"/>
        <v>0</v>
      </c>
      <c r="R160" s="89">
        <f t="shared" si="99"/>
        <v>0</v>
      </c>
      <c r="S160" s="89">
        <f t="shared" si="99"/>
        <v>0</v>
      </c>
      <c r="T160" s="89">
        <f t="shared" si="99"/>
        <v>0</v>
      </c>
      <c r="U160" s="89">
        <f t="shared" si="99"/>
        <v>0</v>
      </c>
      <c r="V160" s="89">
        <f t="shared" si="99"/>
        <v>0</v>
      </c>
      <c r="W160" s="89">
        <f t="shared" si="99"/>
        <v>0</v>
      </c>
      <c r="X160" s="89">
        <f t="shared" si="99"/>
        <v>0</v>
      </c>
      <c r="Y160" s="89">
        <f t="shared" si="99"/>
        <v>0</v>
      </c>
      <c r="Z160" s="89">
        <f t="shared" si="99"/>
        <v>0</v>
      </c>
      <c r="AA160" s="89"/>
      <c r="AB160" s="89"/>
      <c r="AC160" s="89"/>
      <c r="AD160" s="89"/>
      <c r="AE160" s="90"/>
      <c r="AF160" s="90"/>
      <c r="AG160" s="197"/>
    </row>
    <row r="161" spans="1:33" ht="149.25" hidden="1" customHeight="1" x14ac:dyDescent="0.25">
      <c r="A161" s="14" t="s">
        <v>58</v>
      </c>
      <c r="B161" s="91" t="s">
        <v>219</v>
      </c>
      <c r="C161" s="91"/>
      <c r="D161" s="32">
        <f>D162</f>
        <v>320000</v>
      </c>
      <c r="E161" s="32">
        <f t="shared" ref="E161:Z161" si="100">E162</f>
        <v>35200.400000000001</v>
      </c>
      <c r="F161" s="32">
        <f t="shared" si="100"/>
        <v>0</v>
      </c>
      <c r="G161" s="32">
        <f t="shared" si="100"/>
        <v>0</v>
      </c>
      <c r="H161" s="32">
        <f t="shared" si="100"/>
        <v>0</v>
      </c>
      <c r="I161" s="32">
        <f t="shared" si="100"/>
        <v>0</v>
      </c>
      <c r="J161" s="32">
        <f t="shared" si="100"/>
        <v>0</v>
      </c>
      <c r="K161" s="32">
        <f t="shared" si="100"/>
        <v>0</v>
      </c>
      <c r="L161" s="32">
        <f t="shared" si="100"/>
        <v>0</v>
      </c>
      <c r="M161" s="32">
        <f t="shared" si="100"/>
        <v>0</v>
      </c>
      <c r="N161" s="32">
        <f t="shared" si="100"/>
        <v>0</v>
      </c>
      <c r="O161" s="32">
        <f t="shared" si="100"/>
        <v>0</v>
      </c>
      <c r="P161" s="32">
        <f t="shared" si="100"/>
        <v>0</v>
      </c>
      <c r="Q161" s="32">
        <f t="shared" si="100"/>
        <v>0</v>
      </c>
      <c r="R161" s="32">
        <f t="shared" si="100"/>
        <v>0</v>
      </c>
      <c r="S161" s="32">
        <f t="shared" si="100"/>
        <v>0</v>
      </c>
      <c r="T161" s="32">
        <f t="shared" si="100"/>
        <v>0</v>
      </c>
      <c r="U161" s="32">
        <f t="shared" si="100"/>
        <v>0</v>
      </c>
      <c r="V161" s="32">
        <f t="shared" si="100"/>
        <v>0</v>
      </c>
      <c r="W161" s="32">
        <f t="shared" si="100"/>
        <v>0</v>
      </c>
      <c r="X161" s="32">
        <f t="shared" si="100"/>
        <v>0</v>
      </c>
      <c r="Y161" s="32">
        <f t="shared" si="100"/>
        <v>0</v>
      </c>
      <c r="Z161" s="32">
        <f t="shared" si="100"/>
        <v>0</v>
      </c>
      <c r="AA161" s="91"/>
      <c r="AB161" s="32"/>
      <c r="AC161" s="32"/>
      <c r="AD161" s="32"/>
      <c r="AE161" s="78"/>
      <c r="AF161" s="44"/>
      <c r="AG161" s="197"/>
    </row>
    <row r="162" spans="1:33" ht="208.8" hidden="1" x14ac:dyDescent="0.3">
      <c r="A162" s="29" t="s">
        <v>72</v>
      </c>
      <c r="B162" s="91" t="s">
        <v>46</v>
      </c>
      <c r="C162" s="91" t="s">
        <v>3</v>
      </c>
      <c r="D162" s="32">
        <v>320000</v>
      </c>
      <c r="E162" s="32">
        <v>35200.400000000001</v>
      </c>
      <c r="F162" s="32">
        <v>0</v>
      </c>
      <c r="G162" s="32">
        <v>0</v>
      </c>
      <c r="H162" s="32">
        <v>0</v>
      </c>
      <c r="I162" s="135">
        <v>0</v>
      </c>
      <c r="J162" s="135">
        <v>0</v>
      </c>
      <c r="K162" s="154">
        <v>0</v>
      </c>
      <c r="L162" s="154">
        <v>0</v>
      </c>
      <c r="M162" s="154">
        <v>0</v>
      </c>
      <c r="N162" s="154">
        <v>0</v>
      </c>
      <c r="O162" s="154">
        <v>0</v>
      </c>
      <c r="P162" s="154">
        <v>0</v>
      </c>
      <c r="Q162" s="154">
        <v>0</v>
      </c>
      <c r="R162" s="154">
        <v>0</v>
      </c>
      <c r="S162" s="154">
        <v>0</v>
      </c>
      <c r="T162" s="154">
        <v>0</v>
      </c>
      <c r="U162" s="154">
        <v>0</v>
      </c>
      <c r="V162" s="154">
        <v>0</v>
      </c>
      <c r="W162" s="154">
        <v>0</v>
      </c>
      <c r="X162" s="135">
        <v>0</v>
      </c>
      <c r="Y162" s="135">
        <v>0</v>
      </c>
      <c r="Z162" s="135">
        <v>0</v>
      </c>
      <c r="AA162" s="91" t="s">
        <v>220</v>
      </c>
      <c r="AB162" s="32" t="s">
        <v>221</v>
      </c>
      <c r="AC162" s="32">
        <v>321709</v>
      </c>
      <c r="AD162" s="31"/>
      <c r="AE162" s="152"/>
      <c r="AF162" s="152"/>
      <c r="AG162" s="11"/>
    </row>
    <row r="163" spans="1:33" hidden="1" x14ac:dyDescent="0.3">
      <c r="A163" s="29"/>
      <c r="B163" s="83"/>
      <c r="C163" s="194" t="s">
        <v>222</v>
      </c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6"/>
      <c r="R163" s="32"/>
      <c r="S163" s="32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31"/>
      <c r="AE163" s="152"/>
      <c r="AF163" s="152"/>
      <c r="AG163" s="11"/>
    </row>
    <row r="164" spans="1:33" ht="34.799999999999997" hidden="1" x14ac:dyDescent="0.3">
      <c r="A164" s="29"/>
      <c r="B164" s="115" t="s">
        <v>218</v>
      </c>
      <c r="C164" s="91"/>
      <c r="D164" s="32">
        <f>D165</f>
        <v>81623.3</v>
      </c>
      <c r="E164" s="32">
        <f t="shared" ref="E164:G164" si="101">E165</f>
        <v>23426</v>
      </c>
      <c r="F164" s="32">
        <f t="shared" si="101"/>
        <v>0</v>
      </c>
      <c r="G164" s="32">
        <f t="shared" si="101"/>
        <v>0</v>
      </c>
      <c r="H164" s="32">
        <f>H165</f>
        <v>0</v>
      </c>
      <c r="I164" s="32">
        <f t="shared" ref="I164:Z164" si="102">I165</f>
        <v>131382.9</v>
      </c>
      <c r="J164" s="32">
        <f t="shared" si="102"/>
        <v>0</v>
      </c>
      <c r="K164" s="32">
        <f t="shared" si="102"/>
        <v>24071.200000000001</v>
      </c>
      <c r="L164" s="32">
        <f t="shared" si="102"/>
        <v>0</v>
      </c>
      <c r="M164" s="32">
        <f t="shared" si="102"/>
        <v>0</v>
      </c>
      <c r="N164" s="32">
        <f t="shared" si="102"/>
        <v>0</v>
      </c>
      <c r="O164" s="32">
        <f t="shared" si="102"/>
        <v>0</v>
      </c>
      <c r="P164" s="32">
        <f t="shared" si="102"/>
        <v>0</v>
      </c>
      <c r="Q164" s="32">
        <f t="shared" si="102"/>
        <v>0</v>
      </c>
      <c r="R164" s="32">
        <f t="shared" si="102"/>
        <v>0</v>
      </c>
      <c r="S164" s="32">
        <f t="shared" si="102"/>
        <v>0</v>
      </c>
      <c r="T164" s="32">
        <f t="shared" si="102"/>
        <v>0</v>
      </c>
      <c r="U164" s="32">
        <f t="shared" si="102"/>
        <v>0</v>
      </c>
      <c r="V164" s="32">
        <f t="shared" si="102"/>
        <v>0</v>
      </c>
      <c r="W164" s="32">
        <f t="shared" si="102"/>
        <v>0</v>
      </c>
      <c r="X164" s="32">
        <f t="shared" si="102"/>
        <v>0</v>
      </c>
      <c r="Y164" s="32">
        <f t="shared" si="102"/>
        <v>0</v>
      </c>
      <c r="Z164" s="32">
        <f t="shared" si="102"/>
        <v>0</v>
      </c>
      <c r="AA164" s="53"/>
      <c r="AB164" s="53"/>
      <c r="AC164" s="53"/>
      <c r="AD164" s="31"/>
      <c r="AE164" s="152"/>
      <c r="AF164" s="152"/>
      <c r="AG164" s="11"/>
    </row>
    <row r="165" spans="1:33" ht="119.25" hidden="1" customHeight="1" x14ac:dyDescent="0.3">
      <c r="A165" s="29" t="s">
        <v>70</v>
      </c>
      <c r="B165" s="91" t="s">
        <v>223</v>
      </c>
      <c r="C165" s="91" t="s">
        <v>3</v>
      </c>
      <c r="D165" s="32">
        <f>D166+D168</f>
        <v>81623.3</v>
      </c>
      <c r="E165" s="32">
        <f t="shared" ref="E165:Z165" si="103">E166+E168</f>
        <v>23426</v>
      </c>
      <c r="F165" s="32">
        <f t="shared" si="103"/>
        <v>0</v>
      </c>
      <c r="G165" s="32">
        <f t="shared" si="103"/>
        <v>0</v>
      </c>
      <c r="H165" s="32">
        <f t="shared" si="103"/>
        <v>0</v>
      </c>
      <c r="I165" s="32">
        <f t="shared" si="103"/>
        <v>131382.9</v>
      </c>
      <c r="J165" s="32">
        <f t="shared" si="103"/>
        <v>0</v>
      </c>
      <c r="K165" s="32">
        <f t="shared" si="103"/>
        <v>24071.200000000001</v>
      </c>
      <c r="L165" s="32">
        <f t="shared" si="103"/>
        <v>0</v>
      </c>
      <c r="M165" s="32">
        <f t="shared" si="103"/>
        <v>0</v>
      </c>
      <c r="N165" s="32">
        <f t="shared" si="103"/>
        <v>0</v>
      </c>
      <c r="O165" s="32">
        <f t="shared" si="103"/>
        <v>0</v>
      </c>
      <c r="P165" s="32">
        <f t="shared" si="103"/>
        <v>0</v>
      </c>
      <c r="Q165" s="32">
        <f t="shared" si="103"/>
        <v>0</v>
      </c>
      <c r="R165" s="32">
        <f t="shared" si="103"/>
        <v>0</v>
      </c>
      <c r="S165" s="32">
        <f t="shared" si="103"/>
        <v>0</v>
      </c>
      <c r="T165" s="32">
        <f t="shared" si="103"/>
        <v>0</v>
      </c>
      <c r="U165" s="32">
        <f t="shared" si="103"/>
        <v>0</v>
      </c>
      <c r="V165" s="32">
        <f t="shared" si="103"/>
        <v>0</v>
      </c>
      <c r="W165" s="32">
        <f t="shared" si="103"/>
        <v>0</v>
      </c>
      <c r="X165" s="32">
        <f t="shared" si="103"/>
        <v>0</v>
      </c>
      <c r="Y165" s="32">
        <f t="shared" si="103"/>
        <v>0</v>
      </c>
      <c r="Z165" s="32">
        <f t="shared" si="103"/>
        <v>0</v>
      </c>
      <c r="AA165" s="53"/>
      <c r="AB165" s="53"/>
      <c r="AC165" s="53"/>
      <c r="AD165" s="31"/>
      <c r="AE165" s="152"/>
      <c r="AF165" s="152"/>
      <c r="AG165" s="11"/>
    </row>
    <row r="166" spans="1:33" ht="156.6" hidden="1" x14ac:dyDescent="0.3">
      <c r="A166" s="29" t="s">
        <v>111</v>
      </c>
      <c r="B166" s="91" t="s">
        <v>224</v>
      </c>
      <c r="C166" s="91" t="s">
        <v>3</v>
      </c>
      <c r="D166" s="32">
        <v>81623.3</v>
      </c>
      <c r="E166" s="32">
        <v>23426</v>
      </c>
      <c r="F166" s="32">
        <v>0</v>
      </c>
      <c r="G166" s="32">
        <v>0</v>
      </c>
      <c r="H166" s="32">
        <v>0</v>
      </c>
      <c r="I166" s="32">
        <v>131382.9</v>
      </c>
      <c r="J166" s="32">
        <v>0</v>
      </c>
      <c r="K166" s="32">
        <v>22091.200000000001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53"/>
      <c r="AB166" s="53"/>
      <c r="AC166" s="53"/>
      <c r="AD166" s="31"/>
      <c r="AE166" s="152"/>
      <c r="AF166" s="152"/>
      <c r="AG166" s="11"/>
    </row>
    <row r="167" spans="1:33" ht="69.599999999999994" hidden="1" x14ac:dyDescent="0.3">
      <c r="A167" s="29" t="s">
        <v>55</v>
      </c>
      <c r="B167" s="91" t="s">
        <v>262</v>
      </c>
      <c r="C167" s="91"/>
      <c r="D167" s="32">
        <f>D168</f>
        <v>0</v>
      </c>
      <c r="E167" s="32">
        <f t="shared" ref="E167:Z167" si="104">E168</f>
        <v>0</v>
      </c>
      <c r="F167" s="32">
        <f t="shared" si="104"/>
        <v>0</v>
      </c>
      <c r="G167" s="32">
        <f t="shared" si="104"/>
        <v>0</v>
      </c>
      <c r="H167" s="32">
        <f t="shared" si="104"/>
        <v>0</v>
      </c>
      <c r="I167" s="32">
        <f t="shared" si="104"/>
        <v>0</v>
      </c>
      <c r="J167" s="32">
        <f t="shared" si="104"/>
        <v>0</v>
      </c>
      <c r="K167" s="32">
        <f t="shared" si="104"/>
        <v>1980</v>
      </c>
      <c r="L167" s="32">
        <f t="shared" si="104"/>
        <v>0</v>
      </c>
      <c r="M167" s="32">
        <f t="shared" si="104"/>
        <v>0</v>
      </c>
      <c r="N167" s="32">
        <f t="shared" si="104"/>
        <v>0</v>
      </c>
      <c r="O167" s="32">
        <f t="shared" si="104"/>
        <v>0</v>
      </c>
      <c r="P167" s="32">
        <f t="shared" si="104"/>
        <v>0</v>
      </c>
      <c r="Q167" s="32">
        <f t="shared" si="104"/>
        <v>0</v>
      </c>
      <c r="R167" s="32">
        <f t="shared" si="104"/>
        <v>0</v>
      </c>
      <c r="S167" s="32">
        <f t="shared" si="104"/>
        <v>0</v>
      </c>
      <c r="T167" s="32">
        <f t="shared" si="104"/>
        <v>0</v>
      </c>
      <c r="U167" s="32">
        <f t="shared" si="104"/>
        <v>0</v>
      </c>
      <c r="V167" s="32">
        <f t="shared" si="104"/>
        <v>0</v>
      </c>
      <c r="W167" s="32">
        <f t="shared" si="104"/>
        <v>0</v>
      </c>
      <c r="X167" s="32">
        <f t="shared" si="104"/>
        <v>0</v>
      </c>
      <c r="Y167" s="32">
        <f t="shared" si="104"/>
        <v>0</v>
      </c>
      <c r="Z167" s="32">
        <f t="shared" si="104"/>
        <v>0</v>
      </c>
      <c r="AA167" s="53"/>
      <c r="AB167" s="53"/>
      <c r="AC167" s="53"/>
      <c r="AD167" s="31"/>
      <c r="AE167" s="152"/>
      <c r="AF167" s="152"/>
      <c r="AG167" s="11"/>
    </row>
    <row r="168" spans="1:33" ht="348" hidden="1" x14ac:dyDescent="0.3">
      <c r="A168" s="29" t="s">
        <v>75</v>
      </c>
      <c r="B168" s="91" t="s">
        <v>263</v>
      </c>
      <c r="C168" s="91"/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1980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53"/>
      <c r="AB168" s="53"/>
      <c r="AC168" s="53"/>
      <c r="AD168" s="31"/>
      <c r="AE168" s="152"/>
      <c r="AF168" s="152"/>
      <c r="AG168" s="11"/>
    </row>
    <row r="169" spans="1:33" s="47" customFormat="1" hidden="1" x14ac:dyDescent="0.35">
      <c r="B169" s="48"/>
      <c r="C169" s="49"/>
      <c r="D169" s="49" t="e">
        <f>D8-D10-D29-D30-#REF!-D139-D152-#REF!-#REF!-#REF!-#REF!</f>
        <v>#REF!</v>
      </c>
      <c r="E169" s="49" t="e">
        <f>E8-E10-E29-E30-#REF!-E139-E152-#REF!-#REF!-#REF!-#REF!</f>
        <v>#REF!</v>
      </c>
      <c r="F169" s="49"/>
      <c r="G169" s="49" t="e">
        <f>G8-G10-G29-G30-#REF!-G139-G152-#REF!-#REF!-#REF!-#REF!</f>
        <v>#REF!</v>
      </c>
      <c r="H169" s="49" t="e">
        <f>H8-H10-H29-H30-#REF!-H139-H152-#REF!-#REF!-#REF!-#REF!</f>
        <v>#REF!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1:33" s="5" customFormat="1" hidden="1" x14ac:dyDescent="0.35">
      <c r="A170" s="27"/>
      <c r="B170" s="37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27"/>
    </row>
    <row r="171" spans="1:33" s="41" customFormat="1" ht="102" hidden="1" customHeight="1" x14ac:dyDescent="0.5">
      <c r="A171" s="190" t="s">
        <v>47</v>
      </c>
      <c r="B171" s="190"/>
      <c r="C171" s="190"/>
      <c r="D171" s="190"/>
      <c r="E171" s="160"/>
      <c r="F171" s="160"/>
      <c r="G171" s="191"/>
      <c r="H171" s="50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0"/>
      <c r="U171" s="50"/>
      <c r="V171" s="50"/>
      <c r="W171" s="167" t="s">
        <v>48</v>
      </c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40"/>
    </row>
    <row r="172" spans="1:33" s="5" customFormat="1" ht="26.25" hidden="1" customHeight="1" x14ac:dyDescent="0.4">
      <c r="A172" s="190"/>
      <c r="B172" s="190"/>
      <c r="C172" s="190"/>
      <c r="D172" s="190"/>
      <c r="E172" s="160"/>
      <c r="F172" s="160"/>
      <c r="G172" s="191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27"/>
    </row>
    <row r="173" spans="1:33" s="5" customFormat="1" hidden="1" x14ac:dyDescent="0.35">
      <c r="A173" s="27"/>
      <c r="B173" s="37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27"/>
    </row>
    <row r="174" spans="1:33" s="5" customFormat="1" hidden="1" x14ac:dyDescent="0.35">
      <c r="A174" s="27"/>
      <c r="B174" s="37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27"/>
    </row>
    <row r="175" spans="1:33" s="5" customFormat="1" hidden="1" x14ac:dyDescent="0.35">
      <c r="A175" s="27"/>
      <c r="B175" s="37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27"/>
    </row>
    <row r="176" spans="1:33" s="5" customFormat="1" hidden="1" x14ac:dyDescent="0.35">
      <c r="A176" s="27"/>
      <c r="B176" s="37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27"/>
    </row>
    <row r="177" spans="1:33" s="5" customFormat="1" hidden="1" x14ac:dyDescent="0.35">
      <c r="A177" s="27"/>
      <c r="B177" s="37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27"/>
    </row>
    <row r="178" spans="1:33" s="5" customFormat="1" hidden="1" x14ac:dyDescent="0.35">
      <c r="A178" s="27"/>
      <c r="B178" s="37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27"/>
    </row>
    <row r="179" spans="1:33" s="5" customFormat="1" hidden="1" x14ac:dyDescent="0.35">
      <c r="A179" s="27"/>
      <c r="B179" s="37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27"/>
    </row>
    <row r="180" spans="1:33" s="5" customFormat="1" ht="21" hidden="1" x14ac:dyDescent="0.4">
      <c r="A180" s="42" t="s">
        <v>26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27"/>
    </row>
    <row r="181" spans="1:33" s="5" customFormat="1" ht="21" hidden="1" x14ac:dyDescent="0.4">
      <c r="A181" s="42" t="s">
        <v>27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27"/>
    </row>
    <row r="182" spans="1:33" s="5" customFormat="1" hidden="1" x14ac:dyDescent="0.35">
      <c r="A182" s="27"/>
      <c r="B182" s="37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27"/>
    </row>
    <row r="183" spans="1:33" s="5" customFormat="1" hidden="1" x14ac:dyDescent="0.35">
      <c r="A183" s="27"/>
      <c r="B183" s="37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27"/>
    </row>
    <row r="184" spans="1:33" s="5" customFormat="1" hidden="1" x14ac:dyDescent="0.35">
      <c r="A184" s="27"/>
      <c r="B184" s="37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27"/>
    </row>
    <row r="185" spans="1:33" s="5" customFormat="1" hidden="1" x14ac:dyDescent="0.35">
      <c r="A185" s="27"/>
      <c r="B185" s="37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27"/>
    </row>
    <row r="186" spans="1:33" s="5" customFormat="1" hidden="1" x14ac:dyDescent="0.35">
      <c r="A186" s="27"/>
      <c r="B186" s="37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27"/>
    </row>
    <row r="187" spans="1:33" s="5" customFormat="1" hidden="1" x14ac:dyDescent="0.35">
      <c r="A187" s="27"/>
      <c r="B187" s="37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27"/>
    </row>
    <row r="188" spans="1:33" s="5" customFormat="1" hidden="1" x14ac:dyDescent="0.35">
      <c r="A188" s="27"/>
      <c r="B188" s="37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27"/>
    </row>
    <row r="189" spans="1:33" s="5" customFormat="1" hidden="1" x14ac:dyDescent="0.35">
      <c r="A189" s="27"/>
      <c r="B189" s="37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27"/>
    </row>
    <row r="190" spans="1:33" s="5" customFormat="1" hidden="1" x14ac:dyDescent="0.35">
      <c r="B190" s="38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11"/>
    </row>
    <row r="191" spans="1:33" s="5" customFormat="1" hidden="1" x14ac:dyDescent="0.35">
      <c r="B191" s="38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11"/>
    </row>
    <row r="192" spans="1:33" s="5" customFormat="1" hidden="1" x14ac:dyDescent="0.35">
      <c r="B192" s="38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11"/>
    </row>
    <row r="193" spans="1:33" s="5" customFormat="1" hidden="1" x14ac:dyDescent="0.35">
      <c r="B193" s="38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11"/>
    </row>
    <row r="194" spans="1:33" s="5" customFormat="1" hidden="1" x14ac:dyDescent="0.35">
      <c r="B194" s="38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11"/>
    </row>
    <row r="195" spans="1:33" s="5" customFormat="1" hidden="1" x14ac:dyDescent="0.35">
      <c r="B195" s="38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11"/>
    </row>
    <row r="196" spans="1:33" s="5" customFormat="1" hidden="1" x14ac:dyDescent="0.35">
      <c r="B196" s="38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11"/>
    </row>
    <row r="197" spans="1:33" s="5" customFormat="1" hidden="1" x14ac:dyDescent="0.35">
      <c r="B197" s="38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11"/>
    </row>
    <row r="198" spans="1:33" s="5" customFormat="1" hidden="1" x14ac:dyDescent="0.35">
      <c r="B198" s="38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11"/>
    </row>
    <row r="199" spans="1:33" s="5" customFormat="1" hidden="1" x14ac:dyDescent="0.35">
      <c r="B199" s="38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11"/>
    </row>
    <row r="200" spans="1:33" s="5" customFormat="1" hidden="1" x14ac:dyDescent="0.35">
      <c r="B200" s="38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3" s="5" customFormat="1" hidden="1" x14ac:dyDescent="0.35">
      <c r="B201" s="38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3" s="5" customFormat="1" hidden="1" x14ac:dyDescent="0.35">
      <c r="B202" s="38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3" s="5" customFormat="1" hidden="1" x14ac:dyDescent="0.35">
      <c r="B203" s="38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</row>
    <row r="204" spans="1:33" s="5" customFormat="1" x14ac:dyDescent="0.35">
      <c r="B204" s="38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1:33" s="5" customFormat="1" ht="24" customHeight="1" x14ac:dyDescent="0.35">
      <c r="B205" s="38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</row>
    <row r="206" spans="1:33" s="11" customFormat="1" ht="17.399999999999999" hidden="1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spans="1:33" s="11" customFormat="1" ht="17.399999999999999" x14ac:dyDescent="0.3">
      <c r="A207" s="11" t="s">
        <v>283</v>
      </c>
      <c r="B207" s="38"/>
      <c r="C207" s="38"/>
      <c r="D207" s="38"/>
      <c r="E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 t="s">
        <v>284</v>
      </c>
      <c r="AF207" s="129"/>
    </row>
    <row r="208" spans="1:33" s="11" customFormat="1" ht="17.399999999999999" x14ac:dyDescent="0.3">
      <c r="B208" s="38"/>
      <c r="C208" s="38"/>
      <c r="D208" s="38"/>
      <c r="E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129"/>
    </row>
    <row r="209" spans="1:32" s="11" customFormat="1" ht="17.399999999999999" x14ac:dyDescent="0.3">
      <c r="B209" s="38"/>
      <c r="C209" s="38"/>
      <c r="D209" s="38"/>
      <c r="E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129"/>
    </row>
    <row r="210" spans="1:32" s="11" customFormat="1" ht="17.399999999999999" x14ac:dyDescent="0.3">
      <c r="A210" s="11" t="s">
        <v>274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spans="1:32" s="11" customFormat="1" ht="17.399999999999999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5"/>
      <c r="AB211" s="38"/>
      <c r="AC211" s="38"/>
      <c r="AD211" s="38"/>
      <c r="AE211" s="38"/>
      <c r="AF211" s="38"/>
    </row>
    <row r="212" spans="1:32" s="11" customFormat="1" ht="17.399999999999999" x14ac:dyDescent="0.3">
      <c r="A212" s="11" t="s">
        <v>275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spans="1:32" s="11" customFormat="1" ht="17.399999999999999" x14ac:dyDescent="0.3">
      <c r="A213" s="11" t="s">
        <v>276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spans="1:32" s="5" customFormat="1" x14ac:dyDescent="0.35">
      <c r="B214" s="38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</row>
    <row r="215" spans="1:32" s="5" customFormat="1" x14ac:dyDescent="0.35">
      <c r="B215" s="38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</row>
    <row r="216" spans="1:32" s="5" customFormat="1" x14ac:dyDescent="0.35">
      <c r="B216" s="38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32" s="5" customFormat="1" x14ac:dyDescent="0.35">
      <c r="B217" s="38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</row>
    <row r="218" spans="1:32" s="5" customFormat="1" x14ac:dyDescent="0.35">
      <c r="B218" s="38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32" s="5" customFormat="1" x14ac:dyDescent="0.35">
      <c r="B219" s="38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</row>
    <row r="220" spans="1:32" s="5" customFormat="1" x14ac:dyDescent="0.35">
      <c r="B220" s="38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s="5" customFormat="1" x14ac:dyDescent="0.35">
      <c r="B221" s="38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</row>
    <row r="222" spans="1:32" s="5" customFormat="1" x14ac:dyDescent="0.35">
      <c r="B222" s="38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</row>
    <row r="223" spans="1:32" s="5" customFormat="1" x14ac:dyDescent="0.35">
      <c r="B223" s="38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</row>
    <row r="224" spans="1:32" s="5" customFormat="1" x14ac:dyDescent="0.35">
      <c r="B224" s="38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2:32" s="5" customFormat="1" x14ac:dyDescent="0.35">
      <c r="B225" s="38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</row>
    <row r="226" spans="2:32" s="5" customFormat="1" x14ac:dyDescent="0.35">
      <c r="B226" s="38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</row>
    <row r="227" spans="2:32" s="5" customFormat="1" x14ac:dyDescent="0.35">
      <c r="B227" s="38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</row>
    <row r="228" spans="2:32" s="5" customFormat="1" x14ac:dyDescent="0.35">
      <c r="B228" s="38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</row>
    <row r="229" spans="2:32" s="5" customFormat="1" x14ac:dyDescent="0.35">
      <c r="B229" s="38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</row>
    <row r="230" spans="2:32" s="5" customFormat="1" x14ac:dyDescent="0.35">
      <c r="B230" s="38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</row>
    <row r="231" spans="2:32" s="5" customFormat="1" x14ac:dyDescent="0.35">
      <c r="B231" s="38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</row>
    <row r="232" spans="2:32" s="5" customFormat="1" x14ac:dyDescent="0.35">
      <c r="B232" s="38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</row>
    <row r="233" spans="2:32" s="5" customFormat="1" x14ac:dyDescent="0.35">
      <c r="B233" s="38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</row>
    <row r="234" spans="2:32" s="5" customFormat="1" x14ac:dyDescent="0.35">
      <c r="B234" s="38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</row>
    <row r="235" spans="2:32" s="5" customFormat="1" x14ac:dyDescent="0.35">
      <c r="B235" s="38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</row>
    <row r="236" spans="2:32" s="5" customFormat="1" x14ac:dyDescent="0.35">
      <c r="B236" s="38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2:32" s="5" customFormat="1" x14ac:dyDescent="0.35">
      <c r="B237" s="38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</row>
    <row r="238" spans="2:32" s="5" customFormat="1" x14ac:dyDescent="0.35">
      <c r="B238" s="38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2:32" s="5" customFormat="1" x14ac:dyDescent="0.35">
      <c r="B239" s="38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</row>
    <row r="240" spans="2:32" s="5" customFormat="1" x14ac:dyDescent="0.35">
      <c r="B240" s="38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</row>
    <row r="241" spans="2:32" s="5" customFormat="1" x14ac:dyDescent="0.35">
      <c r="B241" s="38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2:32" s="5" customFormat="1" x14ac:dyDescent="0.35">
      <c r="B242" s="38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2:32" s="5" customFormat="1" x14ac:dyDescent="0.35">
      <c r="B243" s="38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2:32" s="5" customFormat="1" x14ac:dyDescent="0.35">
      <c r="B244" s="38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2:32" s="5" customFormat="1" x14ac:dyDescent="0.35">
      <c r="B245" s="38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2:32" s="5" customFormat="1" x14ac:dyDescent="0.35">
      <c r="B246" s="38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2:32" s="5" customFormat="1" x14ac:dyDescent="0.35">
      <c r="B247" s="38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2:32" s="5" customFormat="1" x14ac:dyDescent="0.35">
      <c r="B248" s="38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2:32" s="5" customFormat="1" x14ac:dyDescent="0.35">
      <c r="B249" s="38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2:32" s="5" customFormat="1" x14ac:dyDescent="0.35">
      <c r="B250" s="38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2:32" s="5" customFormat="1" x14ac:dyDescent="0.35">
      <c r="B251" s="38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2:32" s="5" customFormat="1" x14ac:dyDescent="0.35">
      <c r="B252" s="38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2:32" s="5" customFormat="1" x14ac:dyDescent="0.35">
      <c r="B253" s="38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</row>
    <row r="254" spans="2:32" s="5" customFormat="1" x14ac:dyDescent="0.35">
      <c r="B254" s="38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2:32" s="5" customFormat="1" x14ac:dyDescent="0.35">
      <c r="B255" s="38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2:32" s="5" customFormat="1" x14ac:dyDescent="0.35">
      <c r="B256" s="38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2:32" s="5" customFormat="1" x14ac:dyDescent="0.35">
      <c r="B257" s="38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</row>
    <row r="258" spans="2:32" s="5" customFormat="1" x14ac:dyDescent="0.35">
      <c r="B258" s="38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</row>
    <row r="259" spans="2:32" s="5" customFormat="1" x14ac:dyDescent="0.35">
      <c r="B259" s="38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</row>
    <row r="260" spans="2:32" s="5" customFormat="1" x14ac:dyDescent="0.35">
      <c r="B260" s="38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</row>
    <row r="261" spans="2:32" s="5" customFormat="1" x14ac:dyDescent="0.35">
      <c r="B261" s="38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</row>
    <row r="262" spans="2:32" s="5" customFormat="1" x14ac:dyDescent="0.35">
      <c r="B262" s="38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</row>
    <row r="263" spans="2:32" s="5" customFormat="1" x14ac:dyDescent="0.35">
      <c r="B263" s="38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</row>
    <row r="264" spans="2:32" s="5" customFormat="1" x14ac:dyDescent="0.35">
      <c r="B264" s="38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</row>
    <row r="265" spans="2:32" s="5" customFormat="1" x14ac:dyDescent="0.35">
      <c r="B265" s="38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</row>
    <row r="266" spans="2:32" s="5" customFormat="1" x14ac:dyDescent="0.35">
      <c r="B266" s="38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2:32" s="5" customFormat="1" x14ac:dyDescent="0.35">
      <c r="B267" s="38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</row>
    <row r="268" spans="2:32" s="5" customFormat="1" x14ac:dyDescent="0.35">
      <c r="B268" s="38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2:32" s="5" customFormat="1" x14ac:dyDescent="0.35">
      <c r="B269" s="38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2:32" s="5" customFormat="1" x14ac:dyDescent="0.35">
      <c r="B270" s="38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</row>
    <row r="271" spans="2:32" s="5" customFormat="1" x14ac:dyDescent="0.35">
      <c r="B271" s="38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</row>
    <row r="272" spans="2:32" s="5" customFormat="1" x14ac:dyDescent="0.35">
      <c r="B272" s="38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2:32" s="5" customFormat="1" x14ac:dyDescent="0.35">
      <c r="B273" s="38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</row>
    <row r="274" spans="2:32" s="5" customFormat="1" x14ac:dyDescent="0.35">
      <c r="B274" s="38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</row>
    <row r="275" spans="2:32" s="5" customFormat="1" x14ac:dyDescent="0.35">
      <c r="B275" s="38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</row>
    <row r="276" spans="2:32" s="5" customFormat="1" x14ac:dyDescent="0.35">
      <c r="B276" s="38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</row>
    <row r="277" spans="2:32" s="5" customFormat="1" x14ac:dyDescent="0.35">
      <c r="B277" s="38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</row>
    <row r="278" spans="2:32" s="5" customFormat="1" x14ac:dyDescent="0.35">
      <c r="B278" s="38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2:32" s="5" customFormat="1" x14ac:dyDescent="0.35">
      <c r="B279" s="38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2:32" s="5" customFormat="1" x14ac:dyDescent="0.35">
      <c r="B280" s="38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2:32" s="5" customFormat="1" x14ac:dyDescent="0.35">
      <c r="B281" s="38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2:32" s="5" customFormat="1" x14ac:dyDescent="0.35">
      <c r="B282" s="38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2:32" s="5" customFormat="1" x14ac:dyDescent="0.35">
      <c r="B283" s="38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2:32" s="5" customFormat="1" x14ac:dyDescent="0.35">
      <c r="B284" s="38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2:32" s="5" customFormat="1" x14ac:dyDescent="0.35">
      <c r="B285" s="38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</row>
    <row r="286" spans="2:32" s="5" customFormat="1" x14ac:dyDescent="0.35">
      <c r="B286" s="38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</row>
    <row r="287" spans="2:32" s="5" customFormat="1" x14ac:dyDescent="0.35">
      <c r="B287" s="38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2:32" s="5" customFormat="1" x14ac:dyDescent="0.35">
      <c r="B288" s="38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</row>
    <row r="289" spans="2:32" s="5" customFormat="1" x14ac:dyDescent="0.35">
      <c r="B289" s="38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</row>
    <row r="290" spans="2:32" s="5" customFormat="1" x14ac:dyDescent="0.35">
      <c r="B290" s="38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2:32" s="5" customFormat="1" x14ac:dyDescent="0.35">
      <c r="B291" s="38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</row>
    <row r="292" spans="2:32" s="5" customFormat="1" x14ac:dyDescent="0.35">
      <c r="B292" s="38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2:32" s="5" customFormat="1" x14ac:dyDescent="0.35">
      <c r="B293" s="38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2:32" s="5" customFormat="1" x14ac:dyDescent="0.35">
      <c r="B294" s="38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</row>
    <row r="295" spans="2:32" s="5" customFormat="1" x14ac:dyDescent="0.35">
      <c r="B295" s="38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2:32" s="5" customFormat="1" x14ac:dyDescent="0.35">
      <c r="B296" s="38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2:32" s="5" customFormat="1" x14ac:dyDescent="0.35">
      <c r="B297" s="38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</row>
    <row r="298" spans="2:32" s="5" customFormat="1" x14ac:dyDescent="0.35">
      <c r="B298" s="38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2:32" s="5" customFormat="1" x14ac:dyDescent="0.35">
      <c r="B299" s="38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2:32" s="5" customFormat="1" x14ac:dyDescent="0.35">
      <c r="B300" s="38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2:32" s="5" customFormat="1" x14ac:dyDescent="0.35">
      <c r="B301" s="38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2:32" s="5" customFormat="1" x14ac:dyDescent="0.35">
      <c r="B302" s="38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2:32" s="5" customFormat="1" x14ac:dyDescent="0.35">
      <c r="B303" s="38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</row>
    <row r="304" spans="2:32" s="5" customFormat="1" x14ac:dyDescent="0.35">
      <c r="B304" s="38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2:32" s="5" customFormat="1" x14ac:dyDescent="0.35">
      <c r="B305" s="38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2:32" s="5" customFormat="1" x14ac:dyDescent="0.35">
      <c r="B306" s="38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</row>
    <row r="307" spans="2:32" s="5" customFormat="1" x14ac:dyDescent="0.35">
      <c r="B307" s="38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</row>
    <row r="308" spans="2:32" s="5" customFormat="1" x14ac:dyDescent="0.35">
      <c r="B308" s="38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2:32" s="5" customFormat="1" x14ac:dyDescent="0.35">
      <c r="B309" s="38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2:32" s="5" customFormat="1" x14ac:dyDescent="0.35">
      <c r="B310" s="38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2:32" s="5" customFormat="1" x14ac:dyDescent="0.35">
      <c r="B311" s="38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</row>
    <row r="312" spans="2:32" s="5" customFormat="1" x14ac:dyDescent="0.35">
      <c r="B312" s="38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</row>
    <row r="313" spans="2:32" s="5" customFormat="1" x14ac:dyDescent="0.35">
      <c r="B313" s="38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</row>
    <row r="314" spans="2:32" s="5" customFormat="1" x14ac:dyDescent="0.35">
      <c r="B314" s="38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</row>
    <row r="315" spans="2:32" s="5" customFormat="1" x14ac:dyDescent="0.35">
      <c r="B315" s="38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</row>
    <row r="316" spans="2:32" s="5" customFormat="1" x14ac:dyDescent="0.35">
      <c r="B316" s="38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</row>
    <row r="317" spans="2:32" s="5" customFormat="1" x14ac:dyDescent="0.35">
      <c r="B317" s="38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</row>
    <row r="318" spans="2:32" s="5" customFormat="1" x14ac:dyDescent="0.35">
      <c r="B318" s="38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</row>
    <row r="319" spans="2:32" s="5" customFormat="1" x14ac:dyDescent="0.35">
      <c r="B319" s="38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</row>
    <row r="320" spans="2:32" s="5" customFormat="1" x14ac:dyDescent="0.35">
      <c r="B320" s="38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</row>
    <row r="321" spans="2:32" s="5" customFormat="1" x14ac:dyDescent="0.35">
      <c r="B321" s="38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</row>
    <row r="322" spans="2:32" s="5" customFormat="1" x14ac:dyDescent="0.35">
      <c r="B322" s="38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</row>
    <row r="323" spans="2:32" s="5" customFormat="1" x14ac:dyDescent="0.35">
      <c r="B323" s="38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</row>
    <row r="324" spans="2:32" s="5" customFormat="1" x14ac:dyDescent="0.35">
      <c r="B324" s="38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</row>
    <row r="325" spans="2:32" s="5" customFormat="1" x14ac:dyDescent="0.35">
      <c r="B325" s="38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</row>
    <row r="326" spans="2:32" s="5" customFormat="1" x14ac:dyDescent="0.35">
      <c r="B326" s="38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</row>
    <row r="327" spans="2:32" s="5" customFormat="1" x14ac:dyDescent="0.35">
      <c r="B327" s="38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</row>
    <row r="328" spans="2:32" s="5" customFormat="1" x14ac:dyDescent="0.35">
      <c r="B328" s="38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</row>
    <row r="329" spans="2:32" s="5" customFormat="1" x14ac:dyDescent="0.35">
      <c r="B329" s="38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</row>
    <row r="330" spans="2:32" s="5" customFormat="1" x14ac:dyDescent="0.35">
      <c r="B330" s="38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</row>
    <row r="331" spans="2:32" s="5" customFormat="1" x14ac:dyDescent="0.35">
      <c r="B331" s="38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</row>
    <row r="332" spans="2:32" s="5" customFormat="1" x14ac:dyDescent="0.35">
      <c r="B332" s="38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</row>
    <row r="333" spans="2:32" s="5" customFormat="1" x14ac:dyDescent="0.35">
      <c r="B333" s="38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</row>
    <row r="334" spans="2:32" s="5" customFormat="1" x14ac:dyDescent="0.35">
      <c r="B334" s="38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</row>
    <row r="335" spans="2:32" s="5" customFormat="1" x14ac:dyDescent="0.35">
      <c r="B335" s="38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</row>
    <row r="336" spans="2:32" s="5" customFormat="1" x14ac:dyDescent="0.35">
      <c r="B336" s="38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</row>
    <row r="337" spans="2:32" s="5" customFormat="1" x14ac:dyDescent="0.35">
      <c r="B337" s="38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</row>
    <row r="338" spans="2:32" s="5" customFormat="1" x14ac:dyDescent="0.35">
      <c r="B338" s="38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</row>
    <row r="339" spans="2:32" s="5" customFormat="1" x14ac:dyDescent="0.35">
      <c r="B339" s="38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</row>
    <row r="340" spans="2:32" s="5" customFormat="1" x14ac:dyDescent="0.35">
      <c r="B340" s="38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</row>
    <row r="341" spans="2:32" s="5" customFormat="1" x14ac:dyDescent="0.35">
      <c r="B341" s="38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</row>
    <row r="342" spans="2:32" s="5" customFormat="1" x14ac:dyDescent="0.35">
      <c r="B342" s="38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</row>
    <row r="343" spans="2:32" s="5" customFormat="1" x14ac:dyDescent="0.35">
      <c r="B343" s="38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</row>
    <row r="344" spans="2:32" s="5" customFormat="1" x14ac:dyDescent="0.35">
      <c r="B344" s="38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</row>
    <row r="345" spans="2:32" s="5" customFormat="1" x14ac:dyDescent="0.35">
      <c r="B345" s="38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</row>
    <row r="346" spans="2:32" s="5" customFormat="1" x14ac:dyDescent="0.35">
      <c r="B346" s="38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2:32" s="5" customFormat="1" x14ac:dyDescent="0.35">
      <c r="B347" s="38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2:32" s="5" customFormat="1" x14ac:dyDescent="0.35">
      <c r="B348" s="38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2:32" s="5" customFormat="1" x14ac:dyDescent="0.35">
      <c r="B349" s="38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</row>
    <row r="350" spans="2:32" s="5" customFormat="1" x14ac:dyDescent="0.35">
      <c r="B350" s="38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</row>
    <row r="351" spans="2:32" s="5" customFormat="1" x14ac:dyDescent="0.35">
      <c r="B351" s="38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</row>
    <row r="352" spans="2:32" s="5" customFormat="1" x14ac:dyDescent="0.35">
      <c r="B352" s="38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</row>
    <row r="353" spans="2:32" s="5" customFormat="1" x14ac:dyDescent="0.35">
      <c r="B353" s="38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</row>
    <row r="354" spans="2:32" s="5" customFormat="1" x14ac:dyDescent="0.35">
      <c r="B354" s="38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</row>
    <row r="355" spans="2:32" s="5" customFormat="1" x14ac:dyDescent="0.35">
      <c r="B355" s="38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</row>
    <row r="356" spans="2:32" s="5" customFormat="1" x14ac:dyDescent="0.35">
      <c r="B356" s="38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</row>
    <row r="357" spans="2:32" s="5" customFormat="1" x14ac:dyDescent="0.35">
      <c r="B357" s="38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</row>
    <row r="358" spans="2:32" s="5" customFormat="1" x14ac:dyDescent="0.35">
      <c r="B358" s="38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</row>
    <row r="359" spans="2:32" s="5" customFormat="1" x14ac:dyDescent="0.35">
      <c r="B359" s="38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</row>
    <row r="360" spans="2:32" s="5" customFormat="1" x14ac:dyDescent="0.35">
      <c r="B360" s="38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</row>
    <row r="361" spans="2:32" s="5" customFormat="1" x14ac:dyDescent="0.35">
      <c r="B361" s="38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</row>
    <row r="362" spans="2:32" s="5" customFormat="1" x14ac:dyDescent="0.35">
      <c r="B362" s="38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</row>
    <row r="363" spans="2:32" s="5" customFormat="1" x14ac:dyDescent="0.35">
      <c r="B363" s="38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</row>
    <row r="364" spans="2:32" s="5" customFormat="1" x14ac:dyDescent="0.35">
      <c r="B364" s="38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</row>
    <row r="365" spans="2:32" s="5" customFormat="1" x14ac:dyDescent="0.35">
      <c r="B365" s="38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</row>
    <row r="366" spans="2:32" s="5" customFormat="1" x14ac:dyDescent="0.35">
      <c r="B366" s="38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</row>
    <row r="367" spans="2:32" s="5" customFormat="1" x14ac:dyDescent="0.35">
      <c r="B367" s="38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</row>
    <row r="368" spans="2:32" s="5" customFormat="1" x14ac:dyDescent="0.35">
      <c r="B368" s="38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</row>
    <row r="369" spans="2:32" s="5" customFormat="1" x14ac:dyDescent="0.35">
      <c r="B369" s="38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</row>
    <row r="370" spans="2:32" s="5" customFormat="1" x14ac:dyDescent="0.35">
      <c r="B370" s="38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</row>
    <row r="371" spans="2:32" s="5" customFormat="1" x14ac:dyDescent="0.35">
      <c r="B371" s="38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</row>
    <row r="372" spans="2:32" s="5" customFormat="1" x14ac:dyDescent="0.35">
      <c r="B372" s="38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</row>
    <row r="373" spans="2:32" s="5" customFormat="1" x14ac:dyDescent="0.35">
      <c r="B373" s="38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</row>
    <row r="374" spans="2:32" s="5" customFormat="1" x14ac:dyDescent="0.35">
      <c r="B374" s="38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</row>
    <row r="375" spans="2:32" s="5" customFormat="1" x14ac:dyDescent="0.35">
      <c r="B375" s="38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</row>
    <row r="376" spans="2:32" s="5" customFormat="1" x14ac:dyDescent="0.35">
      <c r="B376" s="38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</row>
    <row r="377" spans="2:32" s="5" customFormat="1" x14ac:dyDescent="0.35">
      <c r="B377" s="38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</row>
    <row r="378" spans="2:32" s="5" customFormat="1" x14ac:dyDescent="0.35">
      <c r="B378" s="38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</row>
    <row r="379" spans="2:32" s="5" customFormat="1" x14ac:dyDescent="0.35">
      <c r="B379" s="38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</row>
    <row r="380" spans="2:32" s="5" customFormat="1" x14ac:dyDescent="0.35">
      <c r="B380" s="38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</row>
    <row r="381" spans="2:32" s="5" customFormat="1" x14ac:dyDescent="0.35">
      <c r="B381" s="38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</row>
    <row r="382" spans="2:32" s="5" customFormat="1" x14ac:dyDescent="0.35">
      <c r="B382" s="38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</row>
    <row r="383" spans="2:32" s="5" customFormat="1" x14ac:dyDescent="0.35">
      <c r="B383" s="38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</row>
    <row r="384" spans="2:32" s="5" customFormat="1" x14ac:dyDescent="0.35">
      <c r="B384" s="38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</row>
    <row r="385" spans="2:32" s="5" customFormat="1" x14ac:dyDescent="0.35">
      <c r="B385" s="38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</row>
    <row r="386" spans="2:32" s="5" customFormat="1" x14ac:dyDescent="0.35">
      <c r="B386" s="38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</row>
    <row r="387" spans="2:32" s="5" customFormat="1" x14ac:dyDescent="0.35">
      <c r="B387" s="38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</row>
    <row r="388" spans="2:32" s="5" customFormat="1" x14ac:dyDescent="0.35">
      <c r="B388" s="38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</row>
    <row r="389" spans="2:32" s="5" customFormat="1" x14ac:dyDescent="0.35">
      <c r="B389" s="38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</row>
    <row r="390" spans="2:32" s="5" customFormat="1" x14ac:dyDescent="0.35">
      <c r="B390" s="38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</row>
    <row r="391" spans="2:32" s="5" customFormat="1" x14ac:dyDescent="0.35">
      <c r="B391" s="38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</row>
    <row r="392" spans="2:32" s="5" customFormat="1" x14ac:dyDescent="0.35">
      <c r="B392" s="38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</row>
    <row r="393" spans="2:32" s="5" customFormat="1" x14ac:dyDescent="0.35">
      <c r="B393" s="38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</row>
    <row r="394" spans="2:32" s="5" customFormat="1" x14ac:dyDescent="0.35">
      <c r="B394" s="38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</row>
    <row r="395" spans="2:32" s="5" customFormat="1" x14ac:dyDescent="0.35">
      <c r="B395" s="38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</row>
    <row r="396" spans="2:32" s="5" customFormat="1" x14ac:dyDescent="0.35">
      <c r="B396" s="38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</row>
    <row r="397" spans="2:32" s="5" customFormat="1" x14ac:dyDescent="0.35">
      <c r="B397" s="38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</row>
    <row r="398" spans="2:32" s="5" customFormat="1" x14ac:dyDescent="0.35">
      <c r="B398" s="38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</row>
  </sheetData>
  <mergeCells count="119">
    <mergeCell ref="X69:X70"/>
    <mergeCell ref="L109:L111"/>
    <mergeCell ref="R109:R111"/>
    <mergeCell ref="X109:X111"/>
    <mergeCell ref="AA109:AA111"/>
    <mergeCell ref="AB109:AB111"/>
    <mergeCell ref="AC109:AC111"/>
    <mergeCell ref="L107:L108"/>
    <mergeCell ref="R107:R108"/>
    <mergeCell ref="X107:X108"/>
    <mergeCell ref="AA107:AA108"/>
    <mergeCell ref="AB107:AB108"/>
    <mergeCell ref="AC107:AC108"/>
    <mergeCell ref="Y69:Y70"/>
    <mergeCell ref="Q107:Q108"/>
    <mergeCell ref="S107:S108"/>
    <mergeCell ref="T107:T108"/>
    <mergeCell ref="U107:U108"/>
    <mergeCell ref="Y107:Y108"/>
    <mergeCell ref="B105:T105"/>
    <mergeCell ref="K107:K108"/>
    <mergeCell ref="M107:M108"/>
    <mergeCell ref="W107:W108"/>
    <mergeCell ref="F107:F108"/>
    <mergeCell ref="AG159:AG161"/>
    <mergeCell ref="AG6:DV7"/>
    <mergeCell ref="A3:AF3"/>
    <mergeCell ref="B107:B108"/>
    <mergeCell ref="C107:C108"/>
    <mergeCell ref="D107:D108"/>
    <mergeCell ref="E107:E108"/>
    <mergeCell ref="G107:G108"/>
    <mergeCell ref="H107:H108"/>
    <mergeCell ref="I107:I108"/>
    <mergeCell ref="P109:P111"/>
    <mergeCell ref="Q109:Q111"/>
    <mergeCell ref="S109:S111"/>
    <mergeCell ref="O109:O111"/>
    <mergeCell ref="A69:A70"/>
    <mergeCell ref="A5:A6"/>
    <mergeCell ref="B109:B111"/>
    <mergeCell ref="A109:A111"/>
    <mergeCell ref="C109:C111"/>
    <mergeCell ref="B112:AF112"/>
    <mergeCell ref="AF107:AF108"/>
    <mergeCell ref="AF69:AF70"/>
    <mergeCell ref="T69:T70"/>
    <mergeCell ref="W69:W70"/>
    <mergeCell ref="AA5:AD5"/>
    <mergeCell ref="B150:AF150"/>
    <mergeCell ref="A171:D172"/>
    <mergeCell ref="G171:G172"/>
    <mergeCell ref="B69:B70"/>
    <mergeCell ref="C69:C70"/>
    <mergeCell ref="D69:D70"/>
    <mergeCell ref="E69:E70"/>
    <mergeCell ref="G69:G70"/>
    <mergeCell ref="H69:H70"/>
    <mergeCell ref="U69:U70"/>
    <mergeCell ref="I69:I70"/>
    <mergeCell ref="K69:K70"/>
    <mergeCell ref="M69:M70"/>
    <mergeCell ref="O69:O70"/>
    <mergeCell ref="Q69:Q70"/>
    <mergeCell ref="S69:S70"/>
    <mergeCell ref="C163:Q163"/>
    <mergeCell ref="V107:V108"/>
    <mergeCell ref="O107:O108"/>
    <mergeCell ref="P107:P108"/>
    <mergeCell ref="L69:L70"/>
    <mergeCell ref="R69:R70"/>
    <mergeCell ref="N107:N108"/>
    <mergeCell ref="A1:AF1"/>
    <mergeCell ref="Z69:Z70"/>
    <mergeCell ref="AD69:AD70"/>
    <mergeCell ref="AE69:AE70"/>
    <mergeCell ref="AD107:AD108"/>
    <mergeCell ref="AE5:AE6"/>
    <mergeCell ref="AF5:AF6"/>
    <mergeCell ref="B5:B6"/>
    <mergeCell ref="C5:C6"/>
    <mergeCell ref="D5:H5"/>
    <mergeCell ref="B66:T66"/>
    <mergeCell ref="J69:J70"/>
    <mergeCell ref="N69:N70"/>
    <mergeCell ref="P69:P70"/>
    <mergeCell ref="V69:V70"/>
    <mergeCell ref="B24:T24"/>
    <mergeCell ref="I5:N5"/>
    <mergeCell ref="O5:T5"/>
    <mergeCell ref="U5:Z5"/>
    <mergeCell ref="Z107:Z108"/>
    <mergeCell ref="AE107:AE108"/>
    <mergeCell ref="B92:T92"/>
    <mergeCell ref="J107:J108"/>
    <mergeCell ref="A107:A108"/>
    <mergeCell ref="E171:F172"/>
    <mergeCell ref="AF109:AF111"/>
    <mergeCell ref="AE109:AE111"/>
    <mergeCell ref="AD109:AD111"/>
    <mergeCell ref="Z109:Z111"/>
    <mergeCell ref="Y109:Y111"/>
    <mergeCell ref="W109:W111"/>
    <mergeCell ref="T109:T111"/>
    <mergeCell ref="U109:U111"/>
    <mergeCell ref="V109:V111"/>
    <mergeCell ref="W171:AF171"/>
    <mergeCell ref="AF131:AF132"/>
    <mergeCell ref="C138:T138"/>
    <mergeCell ref="B130:T130"/>
    <mergeCell ref="D109:D111"/>
    <mergeCell ref="E109:E111"/>
    <mergeCell ref="G109:G111"/>
    <mergeCell ref="H109:H111"/>
    <mergeCell ref="I109:I111"/>
    <mergeCell ref="K109:K111"/>
    <mergeCell ref="M109:M111"/>
    <mergeCell ref="N109:N111"/>
    <mergeCell ref="J109:J111"/>
  </mergeCells>
  <phoneticPr fontId="20" type="noConversion"/>
  <pageMargins left="0.23622047244094491" right="3.937007874015748E-2" top="0.35433070866141736" bottom="0.35433070866141736" header="0.31496062992125984" footer="0.31496062992125984"/>
  <pageSetup paperSize="9" scale="1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 год</vt:lpstr>
      <vt:lpstr>Лист1</vt:lpstr>
      <vt:lpstr>Лист2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PavlenkoA</dc:creator>
  <cp:lastModifiedBy>Раджабова</cp:lastModifiedBy>
  <cp:lastPrinted>2016-10-10T09:03:20Z</cp:lastPrinted>
  <dcterms:created xsi:type="dcterms:W3CDTF">2013-01-30T12:12:29Z</dcterms:created>
  <dcterms:modified xsi:type="dcterms:W3CDTF">2016-10-10T09:03:21Z</dcterms:modified>
</cp:coreProperties>
</file>